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ПОСТАНОВЛЕНИЯ РАСПОРЯЖЕНИЯ\"/>
    </mc:Choice>
  </mc:AlternateContent>
  <bookViews>
    <workbookView xWindow="0" yWindow="0" windowWidth="28800" windowHeight="12435" firstSheet="1" activeTab="2"/>
  </bookViews>
  <sheets>
    <sheet name="приложение 1 " sheetId="5" state="hidden" r:id="rId1"/>
    <sheet name="приложение 3" sheetId="2" r:id="rId2"/>
    <sheet name="приложение 4" sheetId="3" r:id="rId3"/>
    <sheet name="приложение 6" sheetId="7" state="hidden" r:id="rId4"/>
  </sheets>
  <definedNames>
    <definedName name="_xlnm._FilterDatabase" localSheetId="1" hidden="1">'приложение 3'!$A$11:$Z$94</definedName>
    <definedName name="_xlnm._FilterDatabase" localSheetId="2" hidden="1">'приложение 4'!$A$8:$U$404</definedName>
  </definedNames>
  <calcPr calcId="152511"/>
</workbook>
</file>

<file path=xl/calcChain.xml><?xml version="1.0" encoding="utf-8"?>
<calcChain xmlns="http://schemas.openxmlformats.org/spreadsheetml/2006/main">
  <c r="P36" i="2" l="1"/>
  <c r="D409" i="3" l="1"/>
  <c r="D407" i="3"/>
  <c r="D406" i="3"/>
  <c r="D405" i="3" s="1"/>
  <c r="D414" i="3"/>
  <c r="D412" i="3"/>
  <c r="D411" i="3"/>
  <c r="D408" i="3"/>
  <c r="D413" i="3"/>
  <c r="P95" i="2"/>
  <c r="N405" i="3"/>
  <c r="N408" i="3"/>
  <c r="N22" i="3"/>
  <c r="N24" i="3"/>
  <c r="D119" i="3"/>
  <c r="D410" i="3" l="1"/>
  <c r="P123" i="3"/>
  <c r="O123" i="3"/>
  <c r="P24" i="3"/>
  <c r="O90" i="2"/>
  <c r="O77" i="2"/>
  <c r="O54" i="2"/>
  <c r="M125" i="3"/>
  <c r="P48" i="2" l="1"/>
  <c r="G11" i="2" l="1"/>
  <c r="H11" i="2"/>
  <c r="I11" i="2"/>
  <c r="J11" i="2"/>
  <c r="K11" i="2"/>
  <c r="L11" i="2"/>
  <c r="G13" i="2"/>
  <c r="H13" i="2"/>
  <c r="I13" i="2"/>
  <c r="J13" i="2"/>
  <c r="K13" i="2"/>
  <c r="L13" i="2"/>
  <c r="E396" i="3"/>
  <c r="E361" i="3" s="1"/>
  <c r="E376" i="3"/>
  <c r="E366" i="3"/>
  <c r="M377" i="3"/>
  <c r="K22" i="3"/>
  <c r="L70" i="2"/>
  <c r="L69" i="2"/>
  <c r="L68" i="2"/>
  <c r="L58" i="2"/>
  <c r="L57" i="2"/>
  <c r="L83" i="2"/>
  <c r="L80" i="2"/>
  <c r="J350" i="3"/>
  <c r="J335" i="3"/>
  <c r="L44" i="2"/>
  <c r="L43" i="2"/>
  <c r="G270" i="3"/>
  <c r="G340" i="3"/>
  <c r="J45" i="2"/>
  <c r="H340" i="3"/>
  <c r="H335" i="3"/>
  <c r="H13" i="3"/>
  <c r="M65" i="2"/>
  <c r="N65" i="2"/>
  <c r="O65" i="2"/>
  <c r="P65" i="2"/>
  <c r="Q65" i="2"/>
  <c r="R65" i="2"/>
  <c r="S65" i="2"/>
  <c r="T65" i="2"/>
  <c r="U65" i="2"/>
  <c r="V65" i="2"/>
  <c r="F20" i="3" l="1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F22" i="3"/>
  <c r="G22" i="3"/>
  <c r="H22" i="3"/>
  <c r="I22" i="3"/>
  <c r="J22" i="3"/>
  <c r="L22" i="3"/>
  <c r="M22" i="3"/>
  <c r="O22" i="3"/>
  <c r="P22" i="3"/>
  <c r="Q22" i="3"/>
  <c r="R22" i="3"/>
  <c r="S22" i="3"/>
  <c r="T22" i="3"/>
  <c r="F23" i="3"/>
  <c r="G23" i="3"/>
  <c r="H23" i="3"/>
  <c r="I23" i="3"/>
  <c r="J23" i="3"/>
  <c r="K23" i="3"/>
  <c r="L23" i="3"/>
  <c r="M23" i="3"/>
  <c r="N23" i="3"/>
  <c r="O23" i="3"/>
  <c r="P23" i="3"/>
  <c r="Q23" i="3"/>
  <c r="R23" i="3"/>
  <c r="S23" i="3"/>
  <c r="T23" i="3"/>
  <c r="F24" i="3"/>
  <c r="G24" i="3"/>
  <c r="H24" i="3"/>
  <c r="I24" i="3"/>
  <c r="J24" i="3"/>
  <c r="K24" i="3"/>
  <c r="L24" i="3"/>
  <c r="M24" i="3"/>
  <c r="O24" i="3"/>
  <c r="Q24" i="3"/>
  <c r="R24" i="3"/>
  <c r="S24" i="3"/>
  <c r="T24" i="3"/>
  <c r="I29" i="3"/>
  <c r="J29" i="3"/>
  <c r="K29" i="3"/>
  <c r="M29" i="3"/>
  <c r="N29" i="3"/>
  <c r="O29" i="3"/>
  <c r="P29" i="3"/>
  <c r="Q29" i="3"/>
  <c r="R29" i="3"/>
  <c r="S29" i="3"/>
  <c r="T29" i="3"/>
  <c r="F34" i="3"/>
  <c r="G34" i="3"/>
  <c r="H34" i="3"/>
  <c r="I34" i="3"/>
  <c r="J34" i="3"/>
  <c r="K34" i="3"/>
  <c r="L34" i="3"/>
  <c r="M34" i="3"/>
  <c r="N34" i="3"/>
  <c r="O34" i="3"/>
  <c r="P34" i="3"/>
  <c r="Q34" i="3"/>
  <c r="R34" i="3"/>
  <c r="S34" i="3"/>
  <c r="T34" i="3"/>
  <c r="F39" i="3"/>
  <c r="G39" i="3"/>
  <c r="H39" i="3"/>
  <c r="I39" i="3"/>
  <c r="J39" i="3"/>
  <c r="K39" i="3"/>
  <c r="L39" i="3"/>
  <c r="M39" i="3"/>
  <c r="N39" i="3"/>
  <c r="O39" i="3"/>
  <c r="P39" i="3"/>
  <c r="Q39" i="3"/>
  <c r="R39" i="3"/>
  <c r="S39" i="3"/>
  <c r="T39" i="3"/>
  <c r="F44" i="3"/>
  <c r="G44" i="3"/>
  <c r="H44" i="3"/>
  <c r="I44" i="3"/>
  <c r="J44" i="3"/>
  <c r="K44" i="3"/>
  <c r="L44" i="3"/>
  <c r="M44" i="3"/>
  <c r="N44" i="3"/>
  <c r="O44" i="3"/>
  <c r="P44" i="3"/>
  <c r="Q44" i="3"/>
  <c r="R44" i="3"/>
  <c r="S44" i="3"/>
  <c r="T44" i="3"/>
  <c r="F49" i="3"/>
  <c r="G49" i="3"/>
  <c r="H49" i="3"/>
  <c r="I49" i="3"/>
  <c r="J49" i="3"/>
  <c r="L49" i="3"/>
  <c r="M49" i="3"/>
  <c r="N49" i="3"/>
  <c r="O49" i="3"/>
  <c r="P49" i="3"/>
  <c r="Q49" i="3"/>
  <c r="R49" i="3"/>
  <c r="S49" i="3"/>
  <c r="T49" i="3"/>
  <c r="F54" i="3"/>
  <c r="G54" i="3"/>
  <c r="H54" i="3"/>
  <c r="I54" i="3"/>
  <c r="J54" i="3"/>
  <c r="K54" i="3"/>
  <c r="L54" i="3"/>
  <c r="M54" i="3"/>
  <c r="N54" i="3"/>
  <c r="O54" i="3"/>
  <c r="P54" i="3"/>
  <c r="Q54" i="3"/>
  <c r="R54" i="3"/>
  <c r="S54" i="3"/>
  <c r="T54" i="3"/>
  <c r="F59" i="3"/>
  <c r="G59" i="3"/>
  <c r="H59" i="3"/>
  <c r="I59" i="3"/>
  <c r="J59" i="3"/>
  <c r="K59" i="3"/>
  <c r="L59" i="3"/>
  <c r="M59" i="3"/>
  <c r="N59" i="3"/>
  <c r="O59" i="3"/>
  <c r="P59" i="3"/>
  <c r="Q59" i="3"/>
  <c r="R59" i="3"/>
  <c r="S59" i="3"/>
  <c r="T59" i="3"/>
  <c r="G64" i="3"/>
  <c r="F69" i="3"/>
  <c r="G69" i="3"/>
  <c r="H69" i="3"/>
  <c r="I69" i="3"/>
  <c r="J69" i="3"/>
  <c r="K69" i="3"/>
  <c r="L69" i="3"/>
  <c r="M69" i="3"/>
  <c r="N69" i="3"/>
  <c r="O69" i="3"/>
  <c r="P69" i="3"/>
  <c r="Q69" i="3"/>
  <c r="R69" i="3"/>
  <c r="S69" i="3"/>
  <c r="T69" i="3"/>
  <c r="F74" i="3"/>
  <c r="G74" i="3"/>
  <c r="H74" i="3"/>
  <c r="I74" i="3"/>
  <c r="J74" i="3"/>
  <c r="K74" i="3"/>
  <c r="L74" i="3"/>
  <c r="M74" i="3"/>
  <c r="N74" i="3"/>
  <c r="O74" i="3"/>
  <c r="P74" i="3"/>
  <c r="Q74" i="3"/>
  <c r="R74" i="3"/>
  <c r="S74" i="3"/>
  <c r="T74" i="3"/>
  <c r="F79" i="3"/>
  <c r="G79" i="3"/>
  <c r="H79" i="3"/>
  <c r="I79" i="3"/>
  <c r="J79" i="3"/>
  <c r="K79" i="3"/>
  <c r="L79" i="3"/>
  <c r="M79" i="3"/>
  <c r="N79" i="3"/>
  <c r="O79" i="3"/>
  <c r="P79" i="3"/>
  <c r="Q79" i="3"/>
  <c r="R79" i="3"/>
  <c r="S79" i="3"/>
  <c r="T79" i="3"/>
  <c r="F84" i="3"/>
  <c r="G84" i="3"/>
  <c r="H84" i="3"/>
  <c r="I84" i="3"/>
  <c r="K84" i="3"/>
  <c r="L84" i="3"/>
  <c r="M84" i="3"/>
  <c r="N84" i="3"/>
  <c r="O84" i="3"/>
  <c r="P84" i="3"/>
  <c r="Q84" i="3"/>
  <c r="R84" i="3"/>
  <c r="S84" i="3"/>
  <c r="T84" i="3"/>
  <c r="F89" i="3"/>
  <c r="G89" i="3"/>
  <c r="H89" i="3"/>
  <c r="I89" i="3"/>
  <c r="J89" i="3"/>
  <c r="K89" i="3"/>
  <c r="L89" i="3"/>
  <c r="M89" i="3"/>
  <c r="N89" i="3"/>
  <c r="O89" i="3"/>
  <c r="P89" i="3"/>
  <c r="Q89" i="3"/>
  <c r="R89" i="3"/>
  <c r="S89" i="3"/>
  <c r="T89" i="3"/>
  <c r="F94" i="3"/>
  <c r="G94" i="3"/>
  <c r="H94" i="3"/>
  <c r="I94" i="3"/>
  <c r="J94" i="3"/>
  <c r="K94" i="3"/>
  <c r="L94" i="3"/>
  <c r="M94" i="3"/>
  <c r="N94" i="3"/>
  <c r="O94" i="3"/>
  <c r="P94" i="3"/>
  <c r="Q94" i="3"/>
  <c r="R94" i="3"/>
  <c r="S94" i="3"/>
  <c r="T94" i="3"/>
  <c r="F99" i="3"/>
  <c r="G99" i="3"/>
  <c r="H99" i="3"/>
  <c r="I99" i="3"/>
  <c r="J99" i="3"/>
  <c r="K99" i="3"/>
  <c r="L99" i="3"/>
  <c r="M99" i="3"/>
  <c r="N99" i="3"/>
  <c r="O99" i="3"/>
  <c r="P99" i="3"/>
  <c r="Q99" i="3"/>
  <c r="R99" i="3"/>
  <c r="S99" i="3"/>
  <c r="T99" i="3"/>
  <c r="F104" i="3"/>
  <c r="G104" i="3"/>
  <c r="H104" i="3"/>
  <c r="I104" i="3"/>
  <c r="J104" i="3"/>
  <c r="K104" i="3"/>
  <c r="L104" i="3"/>
  <c r="M104" i="3"/>
  <c r="N104" i="3"/>
  <c r="O104" i="3"/>
  <c r="P104" i="3"/>
  <c r="Q104" i="3"/>
  <c r="R104" i="3"/>
  <c r="S104" i="3"/>
  <c r="T104" i="3"/>
  <c r="F109" i="3"/>
  <c r="G109" i="3"/>
  <c r="H109" i="3"/>
  <c r="I109" i="3"/>
  <c r="J109" i="3"/>
  <c r="K109" i="3"/>
  <c r="L109" i="3"/>
  <c r="M109" i="3"/>
  <c r="N109" i="3"/>
  <c r="O109" i="3"/>
  <c r="P109" i="3"/>
  <c r="Q109" i="3"/>
  <c r="R109" i="3"/>
  <c r="S109" i="3"/>
  <c r="T109" i="3"/>
  <c r="K114" i="3"/>
  <c r="F121" i="3"/>
  <c r="G121" i="3"/>
  <c r="H121" i="3"/>
  <c r="I121" i="3"/>
  <c r="J121" i="3"/>
  <c r="K121" i="3"/>
  <c r="L121" i="3"/>
  <c r="M121" i="3"/>
  <c r="N121" i="3"/>
  <c r="O121" i="3"/>
  <c r="P121" i="3"/>
  <c r="Q121" i="3"/>
  <c r="R121" i="3"/>
  <c r="S121" i="3"/>
  <c r="T121" i="3"/>
  <c r="F122" i="3"/>
  <c r="G122" i="3"/>
  <c r="H122" i="3"/>
  <c r="I122" i="3"/>
  <c r="J122" i="3"/>
  <c r="K122" i="3"/>
  <c r="L122" i="3"/>
  <c r="M122" i="3"/>
  <c r="N122" i="3"/>
  <c r="O122" i="3"/>
  <c r="P122" i="3"/>
  <c r="Q122" i="3"/>
  <c r="R122" i="3"/>
  <c r="S122" i="3"/>
  <c r="T122" i="3"/>
  <c r="F123" i="3"/>
  <c r="G123" i="3"/>
  <c r="H123" i="3"/>
  <c r="I123" i="3"/>
  <c r="J123" i="3"/>
  <c r="K123" i="3"/>
  <c r="L123" i="3"/>
  <c r="Q123" i="3"/>
  <c r="R123" i="3"/>
  <c r="S123" i="3"/>
  <c r="T123" i="3"/>
  <c r="F124" i="3"/>
  <c r="G124" i="3"/>
  <c r="H124" i="3"/>
  <c r="I124" i="3"/>
  <c r="J124" i="3"/>
  <c r="K124" i="3"/>
  <c r="L124" i="3"/>
  <c r="M124" i="3"/>
  <c r="N124" i="3"/>
  <c r="O124" i="3"/>
  <c r="P124" i="3"/>
  <c r="Q124" i="3"/>
  <c r="R124" i="3"/>
  <c r="S124" i="3"/>
  <c r="T124" i="3"/>
  <c r="I125" i="3"/>
  <c r="J125" i="3"/>
  <c r="K125" i="3"/>
  <c r="L125" i="3"/>
  <c r="N125" i="3"/>
  <c r="O125" i="3"/>
  <c r="P125" i="3"/>
  <c r="Q125" i="3"/>
  <c r="R125" i="3"/>
  <c r="S125" i="3"/>
  <c r="T125" i="3"/>
  <c r="F130" i="3"/>
  <c r="G130" i="3"/>
  <c r="H130" i="3"/>
  <c r="I130" i="3"/>
  <c r="J130" i="3"/>
  <c r="K130" i="3"/>
  <c r="L130" i="3"/>
  <c r="M130" i="3"/>
  <c r="N130" i="3"/>
  <c r="O130" i="3"/>
  <c r="P130" i="3"/>
  <c r="Q130" i="3"/>
  <c r="R130" i="3"/>
  <c r="S130" i="3"/>
  <c r="T130" i="3"/>
  <c r="F135" i="3"/>
  <c r="G135" i="3"/>
  <c r="H135" i="3"/>
  <c r="J135" i="3"/>
  <c r="K135" i="3"/>
  <c r="L135" i="3"/>
  <c r="M135" i="3"/>
  <c r="N135" i="3"/>
  <c r="O135" i="3"/>
  <c r="P135" i="3"/>
  <c r="Q135" i="3"/>
  <c r="R135" i="3"/>
  <c r="S135" i="3"/>
  <c r="T135" i="3"/>
  <c r="F146" i="3"/>
  <c r="G146" i="3"/>
  <c r="H146" i="3"/>
  <c r="I146" i="3"/>
  <c r="J146" i="3"/>
  <c r="K146" i="3"/>
  <c r="L146" i="3"/>
  <c r="M146" i="3"/>
  <c r="N146" i="3"/>
  <c r="O146" i="3"/>
  <c r="P146" i="3"/>
  <c r="Q146" i="3"/>
  <c r="R146" i="3"/>
  <c r="S146" i="3"/>
  <c r="T146" i="3"/>
  <c r="F147" i="3"/>
  <c r="G147" i="3"/>
  <c r="H147" i="3"/>
  <c r="I147" i="3"/>
  <c r="J147" i="3"/>
  <c r="K147" i="3"/>
  <c r="L147" i="3"/>
  <c r="M147" i="3"/>
  <c r="N147" i="3"/>
  <c r="O147" i="3"/>
  <c r="P147" i="3"/>
  <c r="Q147" i="3"/>
  <c r="R147" i="3"/>
  <c r="S147" i="3"/>
  <c r="T147" i="3"/>
  <c r="F148" i="3"/>
  <c r="G148" i="3"/>
  <c r="H148" i="3"/>
  <c r="J148" i="3"/>
  <c r="K148" i="3"/>
  <c r="L148" i="3"/>
  <c r="M148" i="3"/>
  <c r="N148" i="3"/>
  <c r="O148" i="3"/>
  <c r="P148" i="3"/>
  <c r="Q148" i="3"/>
  <c r="R148" i="3"/>
  <c r="S148" i="3"/>
  <c r="T148" i="3"/>
  <c r="F149" i="3"/>
  <c r="G149" i="3"/>
  <c r="H149" i="3"/>
  <c r="I149" i="3"/>
  <c r="J149" i="3"/>
  <c r="K149" i="3"/>
  <c r="L149" i="3"/>
  <c r="M149" i="3"/>
  <c r="N149" i="3"/>
  <c r="O149" i="3"/>
  <c r="P149" i="3"/>
  <c r="Q149" i="3"/>
  <c r="R149" i="3"/>
  <c r="S149" i="3"/>
  <c r="T149" i="3"/>
  <c r="F150" i="3"/>
  <c r="G150" i="3"/>
  <c r="H150" i="3"/>
  <c r="J150" i="3"/>
  <c r="K150" i="3"/>
  <c r="L150" i="3"/>
  <c r="M150" i="3"/>
  <c r="N150" i="3"/>
  <c r="O150" i="3"/>
  <c r="P150" i="3"/>
  <c r="Q150" i="3"/>
  <c r="R150" i="3"/>
  <c r="S150" i="3"/>
  <c r="T150" i="3"/>
  <c r="I150" i="3"/>
  <c r="I155" i="3"/>
  <c r="J155" i="3"/>
  <c r="K155" i="3"/>
  <c r="L155" i="3"/>
  <c r="M155" i="3"/>
  <c r="N155" i="3"/>
  <c r="O155" i="3"/>
  <c r="P155" i="3"/>
  <c r="Q155" i="3"/>
  <c r="R155" i="3"/>
  <c r="S155" i="3"/>
  <c r="T155" i="3"/>
  <c r="F160" i="3"/>
  <c r="G160" i="3"/>
  <c r="H160" i="3"/>
  <c r="I160" i="3"/>
  <c r="J160" i="3"/>
  <c r="K160" i="3"/>
  <c r="L160" i="3"/>
  <c r="M160" i="3"/>
  <c r="N160" i="3"/>
  <c r="O160" i="3"/>
  <c r="P160" i="3"/>
  <c r="Q160" i="3"/>
  <c r="R160" i="3"/>
  <c r="S160" i="3"/>
  <c r="T160" i="3"/>
  <c r="F165" i="3"/>
  <c r="G165" i="3"/>
  <c r="H165" i="3"/>
  <c r="I165" i="3"/>
  <c r="J165" i="3"/>
  <c r="K165" i="3"/>
  <c r="L165" i="3"/>
  <c r="M165" i="3"/>
  <c r="N165" i="3"/>
  <c r="O165" i="3"/>
  <c r="P165" i="3"/>
  <c r="Q165" i="3"/>
  <c r="R165" i="3"/>
  <c r="S165" i="3"/>
  <c r="T165" i="3"/>
  <c r="F170" i="3"/>
  <c r="G170" i="3"/>
  <c r="H170" i="3"/>
  <c r="I170" i="3"/>
  <c r="J170" i="3"/>
  <c r="K170" i="3"/>
  <c r="L170" i="3"/>
  <c r="M170" i="3"/>
  <c r="N170" i="3"/>
  <c r="O170" i="3"/>
  <c r="P170" i="3"/>
  <c r="Q170" i="3"/>
  <c r="R170" i="3"/>
  <c r="S170" i="3"/>
  <c r="T170" i="3"/>
  <c r="F176" i="3"/>
  <c r="G176" i="3"/>
  <c r="H176" i="3"/>
  <c r="I176" i="3"/>
  <c r="J176" i="3"/>
  <c r="K176" i="3"/>
  <c r="L176" i="3"/>
  <c r="M176" i="3"/>
  <c r="N176" i="3"/>
  <c r="O176" i="3"/>
  <c r="P176" i="3"/>
  <c r="Q176" i="3"/>
  <c r="R176" i="3"/>
  <c r="S176" i="3"/>
  <c r="T176" i="3"/>
  <c r="F177" i="3"/>
  <c r="G177" i="3"/>
  <c r="H177" i="3"/>
  <c r="I177" i="3"/>
  <c r="J177" i="3"/>
  <c r="K177" i="3"/>
  <c r="L177" i="3"/>
  <c r="M177" i="3"/>
  <c r="N177" i="3"/>
  <c r="O177" i="3"/>
  <c r="P177" i="3"/>
  <c r="Q177" i="3"/>
  <c r="R177" i="3"/>
  <c r="S177" i="3"/>
  <c r="T177" i="3"/>
  <c r="F178" i="3"/>
  <c r="G178" i="3"/>
  <c r="H178" i="3"/>
  <c r="I178" i="3"/>
  <c r="J178" i="3"/>
  <c r="K178" i="3"/>
  <c r="L178" i="3"/>
  <c r="M178" i="3"/>
  <c r="N178" i="3"/>
  <c r="O178" i="3"/>
  <c r="P178" i="3"/>
  <c r="Q178" i="3"/>
  <c r="R178" i="3"/>
  <c r="S178" i="3"/>
  <c r="T178" i="3"/>
  <c r="F179" i="3"/>
  <c r="G179" i="3"/>
  <c r="H179" i="3"/>
  <c r="I179" i="3"/>
  <c r="J179" i="3"/>
  <c r="K179" i="3"/>
  <c r="L179" i="3"/>
  <c r="M179" i="3"/>
  <c r="N179" i="3"/>
  <c r="O179" i="3"/>
  <c r="P179" i="3"/>
  <c r="Q179" i="3"/>
  <c r="R179" i="3"/>
  <c r="S179" i="3"/>
  <c r="T179" i="3"/>
  <c r="K180" i="3"/>
  <c r="L180" i="3"/>
  <c r="M180" i="3"/>
  <c r="F185" i="3"/>
  <c r="G185" i="3"/>
  <c r="H185" i="3"/>
  <c r="I185" i="3"/>
  <c r="K185" i="3"/>
  <c r="F191" i="3"/>
  <c r="G191" i="3"/>
  <c r="H191" i="3"/>
  <c r="I191" i="3"/>
  <c r="J191" i="3"/>
  <c r="K191" i="3"/>
  <c r="L191" i="3"/>
  <c r="M191" i="3"/>
  <c r="N191" i="3"/>
  <c r="O191" i="3"/>
  <c r="P191" i="3"/>
  <c r="Q191" i="3"/>
  <c r="R191" i="3"/>
  <c r="S191" i="3"/>
  <c r="T191" i="3"/>
  <c r="F192" i="3"/>
  <c r="G192" i="3"/>
  <c r="H192" i="3"/>
  <c r="I192" i="3"/>
  <c r="J192" i="3"/>
  <c r="J190" i="3" s="1"/>
  <c r="K192" i="3"/>
  <c r="L192" i="3"/>
  <c r="M192" i="3"/>
  <c r="N192" i="3"/>
  <c r="O192" i="3"/>
  <c r="P192" i="3"/>
  <c r="Q192" i="3"/>
  <c r="R192" i="3"/>
  <c r="S192" i="3"/>
  <c r="T192" i="3"/>
  <c r="F193" i="3"/>
  <c r="G193" i="3"/>
  <c r="H193" i="3"/>
  <c r="I193" i="3"/>
  <c r="J193" i="3"/>
  <c r="K193" i="3"/>
  <c r="L193" i="3"/>
  <c r="M193" i="3"/>
  <c r="N193" i="3"/>
  <c r="O193" i="3"/>
  <c r="P193" i="3"/>
  <c r="Q193" i="3"/>
  <c r="R193" i="3"/>
  <c r="S193" i="3"/>
  <c r="T193" i="3"/>
  <c r="F194" i="3"/>
  <c r="G194" i="3"/>
  <c r="H194" i="3"/>
  <c r="I194" i="3"/>
  <c r="J194" i="3"/>
  <c r="K194" i="3"/>
  <c r="L194" i="3"/>
  <c r="M194" i="3"/>
  <c r="N194" i="3"/>
  <c r="O194" i="3"/>
  <c r="P194" i="3"/>
  <c r="Q194" i="3"/>
  <c r="R194" i="3"/>
  <c r="S194" i="3"/>
  <c r="T194" i="3"/>
  <c r="F195" i="3"/>
  <c r="G195" i="3"/>
  <c r="H195" i="3"/>
  <c r="I195" i="3"/>
  <c r="J195" i="3"/>
  <c r="K195" i="3"/>
  <c r="L195" i="3"/>
  <c r="M195" i="3"/>
  <c r="N195" i="3"/>
  <c r="O195" i="3"/>
  <c r="P195" i="3"/>
  <c r="Q195" i="3"/>
  <c r="R195" i="3"/>
  <c r="S195" i="3"/>
  <c r="T195" i="3"/>
  <c r="M202" i="3"/>
  <c r="K203" i="3"/>
  <c r="K200" i="3" s="1"/>
  <c r="L203" i="3"/>
  <c r="L200" i="3" s="1"/>
  <c r="M203" i="3"/>
  <c r="N203" i="3"/>
  <c r="N200" i="3" s="1"/>
  <c r="O203" i="3"/>
  <c r="O200" i="3" s="1"/>
  <c r="P203" i="3"/>
  <c r="P200" i="3" s="1"/>
  <c r="Q203" i="3"/>
  <c r="Q200" i="3" s="1"/>
  <c r="R203" i="3"/>
  <c r="R200" i="3" s="1"/>
  <c r="S203" i="3"/>
  <c r="S200" i="3" s="1"/>
  <c r="T203" i="3"/>
  <c r="T200" i="3" s="1"/>
  <c r="F205" i="3"/>
  <c r="G205" i="3"/>
  <c r="H205" i="3"/>
  <c r="I205" i="3"/>
  <c r="J205" i="3"/>
  <c r="K205" i="3"/>
  <c r="L205" i="3"/>
  <c r="N205" i="3"/>
  <c r="O205" i="3"/>
  <c r="P205" i="3"/>
  <c r="Q205" i="3"/>
  <c r="R205" i="3"/>
  <c r="S205" i="3"/>
  <c r="T205" i="3"/>
  <c r="M206" i="3"/>
  <c r="M209" i="3"/>
  <c r="F212" i="3"/>
  <c r="G212" i="3"/>
  <c r="H212" i="3"/>
  <c r="F214" i="3"/>
  <c r="G214" i="3"/>
  <c r="H214" i="3"/>
  <c r="I214" i="3"/>
  <c r="J214" i="3"/>
  <c r="F216" i="3"/>
  <c r="F211" i="3" s="1"/>
  <c r="G216" i="3"/>
  <c r="G211" i="3" s="1"/>
  <c r="H216" i="3"/>
  <c r="I216" i="3"/>
  <c r="J216" i="3"/>
  <c r="K216" i="3"/>
  <c r="L216" i="3"/>
  <c r="M216" i="3"/>
  <c r="N216" i="3"/>
  <c r="O216" i="3"/>
  <c r="P216" i="3"/>
  <c r="Q216" i="3"/>
  <c r="R216" i="3"/>
  <c r="S216" i="3"/>
  <c r="T216" i="3"/>
  <c r="I217" i="3"/>
  <c r="I212" i="3" s="1"/>
  <c r="J217" i="3"/>
  <c r="J212" i="3" s="1"/>
  <c r="K217" i="3"/>
  <c r="L217" i="3"/>
  <c r="M217" i="3"/>
  <c r="N217" i="3"/>
  <c r="O217" i="3"/>
  <c r="P217" i="3"/>
  <c r="Q217" i="3"/>
  <c r="R217" i="3"/>
  <c r="S217" i="3"/>
  <c r="T217" i="3"/>
  <c r="F218" i="3"/>
  <c r="F213" i="3" s="1"/>
  <c r="G218" i="3"/>
  <c r="G213" i="3" s="1"/>
  <c r="H218" i="3"/>
  <c r="H213" i="3" s="1"/>
  <c r="I218" i="3"/>
  <c r="I213" i="3" s="1"/>
  <c r="J218" i="3"/>
  <c r="J213" i="3" s="1"/>
  <c r="K218" i="3"/>
  <c r="L218" i="3"/>
  <c r="M218" i="3"/>
  <c r="N218" i="3"/>
  <c r="O218" i="3"/>
  <c r="P218" i="3"/>
  <c r="Q218" i="3"/>
  <c r="R218" i="3"/>
  <c r="S218" i="3"/>
  <c r="T218" i="3"/>
  <c r="F220" i="3"/>
  <c r="G220" i="3"/>
  <c r="H220" i="3"/>
  <c r="I220" i="3"/>
  <c r="J220" i="3"/>
  <c r="K220" i="3"/>
  <c r="L220" i="3"/>
  <c r="M220" i="3"/>
  <c r="N220" i="3"/>
  <c r="O220" i="3"/>
  <c r="P220" i="3"/>
  <c r="Q220" i="3"/>
  <c r="R220" i="3"/>
  <c r="S220" i="3"/>
  <c r="T220" i="3"/>
  <c r="F225" i="3"/>
  <c r="G225" i="3"/>
  <c r="H225" i="3"/>
  <c r="I225" i="3"/>
  <c r="J225" i="3"/>
  <c r="K225" i="3"/>
  <c r="L225" i="3"/>
  <c r="M225" i="3"/>
  <c r="N225" i="3"/>
  <c r="O225" i="3"/>
  <c r="P225" i="3"/>
  <c r="Q225" i="3"/>
  <c r="R225" i="3"/>
  <c r="S225" i="3"/>
  <c r="T225" i="3"/>
  <c r="F230" i="3"/>
  <c r="G230" i="3"/>
  <c r="H230" i="3"/>
  <c r="I230" i="3"/>
  <c r="J230" i="3"/>
  <c r="K230" i="3"/>
  <c r="L230" i="3"/>
  <c r="M230" i="3"/>
  <c r="N230" i="3"/>
  <c r="O230" i="3"/>
  <c r="P230" i="3"/>
  <c r="Q230" i="3"/>
  <c r="R230" i="3"/>
  <c r="S230" i="3"/>
  <c r="T230" i="3"/>
  <c r="F235" i="3"/>
  <c r="G235" i="3"/>
  <c r="H235" i="3"/>
  <c r="I235" i="3"/>
  <c r="J235" i="3"/>
  <c r="K235" i="3"/>
  <c r="L235" i="3"/>
  <c r="M235" i="3"/>
  <c r="N235" i="3"/>
  <c r="O235" i="3"/>
  <c r="P235" i="3"/>
  <c r="Q235" i="3"/>
  <c r="R235" i="3"/>
  <c r="S235" i="3"/>
  <c r="T235" i="3"/>
  <c r="F240" i="3"/>
  <c r="G240" i="3"/>
  <c r="H240" i="3"/>
  <c r="I240" i="3"/>
  <c r="J240" i="3"/>
  <c r="K240" i="3"/>
  <c r="L240" i="3"/>
  <c r="M240" i="3"/>
  <c r="N240" i="3"/>
  <c r="O240" i="3"/>
  <c r="P240" i="3"/>
  <c r="Q240" i="3"/>
  <c r="R240" i="3"/>
  <c r="S240" i="3"/>
  <c r="T240" i="3"/>
  <c r="F245" i="3"/>
  <c r="G245" i="3"/>
  <c r="H245" i="3"/>
  <c r="I245" i="3"/>
  <c r="J245" i="3"/>
  <c r="K245" i="3"/>
  <c r="L245" i="3"/>
  <c r="M245" i="3"/>
  <c r="N245" i="3"/>
  <c r="O245" i="3"/>
  <c r="P245" i="3"/>
  <c r="Q245" i="3"/>
  <c r="R245" i="3"/>
  <c r="S245" i="3"/>
  <c r="T245" i="3"/>
  <c r="F250" i="3"/>
  <c r="G250" i="3"/>
  <c r="H250" i="3"/>
  <c r="I250" i="3"/>
  <c r="J250" i="3"/>
  <c r="K250" i="3"/>
  <c r="L250" i="3"/>
  <c r="M250" i="3"/>
  <c r="N250" i="3"/>
  <c r="O250" i="3"/>
  <c r="P250" i="3"/>
  <c r="Q250" i="3"/>
  <c r="R250" i="3"/>
  <c r="S250" i="3"/>
  <c r="T250" i="3"/>
  <c r="F255" i="3"/>
  <c r="G255" i="3"/>
  <c r="H255" i="3"/>
  <c r="I255" i="3"/>
  <c r="J255" i="3"/>
  <c r="K255" i="3"/>
  <c r="L255" i="3"/>
  <c r="M255" i="3"/>
  <c r="N255" i="3"/>
  <c r="O255" i="3"/>
  <c r="P255" i="3"/>
  <c r="Q255" i="3"/>
  <c r="R255" i="3"/>
  <c r="S255" i="3"/>
  <c r="T255" i="3"/>
  <c r="F260" i="3"/>
  <c r="G260" i="3"/>
  <c r="H260" i="3"/>
  <c r="I260" i="3"/>
  <c r="J260" i="3"/>
  <c r="K260" i="3"/>
  <c r="L260" i="3"/>
  <c r="M260" i="3"/>
  <c r="N260" i="3"/>
  <c r="O260" i="3"/>
  <c r="P260" i="3"/>
  <c r="Q260" i="3"/>
  <c r="R260" i="3"/>
  <c r="S260" i="3"/>
  <c r="T260" i="3"/>
  <c r="F265" i="3"/>
  <c r="G265" i="3"/>
  <c r="H265" i="3"/>
  <c r="I265" i="3"/>
  <c r="J265" i="3"/>
  <c r="K265" i="3"/>
  <c r="L265" i="3"/>
  <c r="M265" i="3"/>
  <c r="N265" i="3"/>
  <c r="O265" i="3"/>
  <c r="P265" i="3"/>
  <c r="Q265" i="3"/>
  <c r="R265" i="3"/>
  <c r="S265" i="3"/>
  <c r="T265" i="3"/>
  <c r="F270" i="3"/>
  <c r="H270" i="3"/>
  <c r="I270" i="3"/>
  <c r="J270" i="3"/>
  <c r="K270" i="3"/>
  <c r="L270" i="3"/>
  <c r="M270" i="3"/>
  <c r="N270" i="3"/>
  <c r="O270" i="3"/>
  <c r="P270" i="3"/>
  <c r="Q270" i="3"/>
  <c r="R270" i="3"/>
  <c r="S270" i="3"/>
  <c r="T270" i="3"/>
  <c r="F275" i="3"/>
  <c r="G275" i="3"/>
  <c r="H275" i="3"/>
  <c r="I275" i="3"/>
  <c r="J275" i="3"/>
  <c r="K275" i="3"/>
  <c r="L275" i="3"/>
  <c r="M275" i="3"/>
  <c r="N275" i="3"/>
  <c r="O275" i="3"/>
  <c r="P275" i="3"/>
  <c r="Q275" i="3"/>
  <c r="R275" i="3"/>
  <c r="S275" i="3"/>
  <c r="T275" i="3"/>
  <c r="F280" i="3"/>
  <c r="G280" i="3"/>
  <c r="H280" i="3"/>
  <c r="I280" i="3"/>
  <c r="J280" i="3"/>
  <c r="K280" i="3"/>
  <c r="L280" i="3"/>
  <c r="M280" i="3"/>
  <c r="N280" i="3"/>
  <c r="O280" i="3"/>
  <c r="P280" i="3"/>
  <c r="Q280" i="3"/>
  <c r="R280" i="3"/>
  <c r="S280" i="3"/>
  <c r="T280" i="3"/>
  <c r="F285" i="3"/>
  <c r="G285" i="3"/>
  <c r="H285" i="3"/>
  <c r="I285" i="3"/>
  <c r="J285" i="3"/>
  <c r="K285" i="3"/>
  <c r="L285" i="3"/>
  <c r="M285" i="3"/>
  <c r="N285" i="3"/>
  <c r="O285" i="3"/>
  <c r="P285" i="3"/>
  <c r="Q285" i="3"/>
  <c r="R285" i="3"/>
  <c r="S285" i="3"/>
  <c r="T285" i="3"/>
  <c r="F290" i="3"/>
  <c r="G290" i="3"/>
  <c r="H290" i="3"/>
  <c r="I290" i="3"/>
  <c r="J290" i="3"/>
  <c r="K290" i="3"/>
  <c r="L290" i="3"/>
  <c r="M290" i="3"/>
  <c r="N290" i="3"/>
  <c r="O290" i="3"/>
  <c r="P290" i="3"/>
  <c r="Q290" i="3"/>
  <c r="R290" i="3"/>
  <c r="S290" i="3"/>
  <c r="T290" i="3"/>
  <c r="F295" i="3"/>
  <c r="G295" i="3"/>
  <c r="H295" i="3"/>
  <c r="I295" i="3"/>
  <c r="J295" i="3"/>
  <c r="K295" i="3"/>
  <c r="L295" i="3"/>
  <c r="M295" i="3"/>
  <c r="N295" i="3"/>
  <c r="O295" i="3"/>
  <c r="P295" i="3"/>
  <c r="Q295" i="3"/>
  <c r="R295" i="3"/>
  <c r="S295" i="3"/>
  <c r="T295" i="3"/>
  <c r="F300" i="3"/>
  <c r="G300" i="3"/>
  <c r="H300" i="3"/>
  <c r="I300" i="3"/>
  <c r="J300" i="3"/>
  <c r="K300" i="3"/>
  <c r="L300" i="3"/>
  <c r="M300" i="3"/>
  <c r="N300" i="3"/>
  <c r="O300" i="3"/>
  <c r="P300" i="3"/>
  <c r="Q300" i="3"/>
  <c r="R300" i="3"/>
  <c r="S300" i="3"/>
  <c r="T300" i="3"/>
  <c r="F305" i="3"/>
  <c r="G305" i="3"/>
  <c r="H305" i="3"/>
  <c r="I305" i="3"/>
  <c r="J305" i="3"/>
  <c r="K306" i="3"/>
  <c r="L306" i="3"/>
  <c r="M306" i="3"/>
  <c r="N306" i="3"/>
  <c r="O306" i="3"/>
  <c r="P306" i="3"/>
  <c r="Q306" i="3"/>
  <c r="R306" i="3"/>
  <c r="S306" i="3"/>
  <c r="T306" i="3"/>
  <c r="K307" i="3"/>
  <c r="L307" i="3"/>
  <c r="M307" i="3"/>
  <c r="N307" i="3"/>
  <c r="O307" i="3"/>
  <c r="P307" i="3"/>
  <c r="Q307" i="3"/>
  <c r="R307" i="3"/>
  <c r="S307" i="3"/>
  <c r="T307" i="3"/>
  <c r="K308" i="3"/>
  <c r="L308" i="3"/>
  <c r="M308" i="3"/>
  <c r="N308" i="3"/>
  <c r="O308" i="3"/>
  <c r="P308" i="3"/>
  <c r="Q308" i="3"/>
  <c r="R308" i="3"/>
  <c r="S308" i="3"/>
  <c r="T308" i="3"/>
  <c r="K309" i="3"/>
  <c r="K214" i="3" s="1"/>
  <c r="L309" i="3"/>
  <c r="L214" i="3" s="1"/>
  <c r="M309" i="3"/>
  <c r="M214" i="3" s="1"/>
  <c r="N309" i="3"/>
  <c r="N214" i="3" s="1"/>
  <c r="O309" i="3"/>
  <c r="O214" i="3" s="1"/>
  <c r="P309" i="3"/>
  <c r="P214" i="3" s="1"/>
  <c r="Q309" i="3"/>
  <c r="Q214" i="3" s="1"/>
  <c r="R309" i="3"/>
  <c r="R214" i="3" s="1"/>
  <c r="S309" i="3"/>
  <c r="S214" i="3" s="1"/>
  <c r="T309" i="3"/>
  <c r="T214" i="3" s="1"/>
  <c r="F310" i="3"/>
  <c r="G310" i="3"/>
  <c r="H310" i="3"/>
  <c r="I310" i="3"/>
  <c r="J310" i="3"/>
  <c r="K310" i="3"/>
  <c r="L310" i="3"/>
  <c r="M310" i="3"/>
  <c r="N310" i="3"/>
  <c r="O310" i="3"/>
  <c r="P310" i="3"/>
  <c r="Q310" i="3"/>
  <c r="R310" i="3"/>
  <c r="S310" i="3"/>
  <c r="T310" i="3"/>
  <c r="F315" i="3"/>
  <c r="G315" i="3"/>
  <c r="H315" i="3"/>
  <c r="I315" i="3"/>
  <c r="J315" i="3"/>
  <c r="K315" i="3"/>
  <c r="L315" i="3"/>
  <c r="M315" i="3"/>
  <c r="N315" i="3"/>
  <c r="O315" i="3"/>
  <c r="P315" i="3"/>
  <c r="Q315" i="3"/>
  <c r="R315" i="3"/>
  <c r="S315" i="3"/>
  <c r="T315" i="3"/>
  <c r="F320" i="3"/>
  <c r="G320" i="3"/>
  <c r="H320" i="3"/>
  <c r="I320" i="3"/>
  <c r="J320" i="3"/>
  <c r="K320" i="3"/>
  <c r="L320" i="3"/>
  <c r="M320" i="3"/>
  <c r="N320" i="3"/>
  <c r="O320" i="3"/>
  <c r="P320" i="3"/>
  <c r="Q320" i="3"/>
  <c r="R320" i="3"/>
  <c r="S320" i="3"/>
  <c r="T320" i="3"/>
  <c r="F331" i="3"/>
  <c r="G331" i="3"/>
  <c r="H331" i="3"/>
  <c r="I331" i="3"/>
  <c r="J331" i="3"/>
  <c r="K331" i="3"/>
  <c r="L331" i="3"/>
  <c r="M331" i="3"/>
  <c r="N331" i="3"/>
  <c r="O331" i="3"/>
  <c r="P331" i="3"/>
  <c r="Q331" i="3"/>
  <c r="R331" i="3"/>
  <c r="S331" i="3"/>
  <c r="T331" i="3"/>
  <c r="F332" i="3"/>
  <c r="G332" i="3"/>
  <c r="H332" i="3"/>
  <c r="I332" i="3"/>
  <c r="J332" i="3"/>
  <c r="K332" i="3"/>
  <c r="L332" i="3"/>
  <c r="M332" i="3"/>
  <c r="N332" i="3"/>
  <c r="O332" i="3"/>
  <c r="P332" i="3"/>
  <c r="Q332" i="3"/>
  <c r="R332" i="3"/>
  <c r="S332" i="3"/>
  <c r="T332" i="3"/>
  <c r="F333" i="3"/>
  <c r="G333" i="3"/>
  <c r="H333" i="3"/>
  <c r="I333" i="3"/>
  <c r="J333" i="3"/>
  <c r="K333" i="3"/>
  <c r="L333" i="3"/>
  <c r="L330" i="3" s="1"/>
  <c r="M333" i="3"/>
  <c r="N333" i="3"/>
  <c r="O333" i="3"/>
  <c r="P333" i="3"/>
  <c r="Q333" i="3"/>
  <c r="R333" i="3"/>
  <c r="S333" i="3"/>
  <c r="T333" i="3"/>
  <c r="F334" i="3"/>
  <c r="G334" i="3"/>
  <c r="H334" i="3"/>
  <c r="I334" i="3"/>
  <c r="J334" i="3"/>
  <c r="K334" i="3"/>
  <c r="L334" i="3"/>
  <c r="M334" i="3"/>
  <c r="N334" i="3"/>
  <c r="O334" i="3"/>
  <c r="P334" i="3"/>
  <c r="Q334" i="3"/>
  <c r="R334" i="3"/>
  <c r="S334" i="3"/>
  <c r="T334" i="3"/>
  <c r="F335" i="3"/>
  <c r="G335" i="3"/>
  <c r="I335" i="3"/>
  <c r="K335" i="3"/>
  <c r="L335" i="3"/>
  <c r="M335" i="3"/>
  <c r="N335" i="3"/>
  <c r="O335" i="3"/>
  <c r="P335" i="3"/>
  <c r="Q335" i="3"/>
  <c r="R335" i="3"/>
  <c r="S335" i="3"/>
  <c r="T335" i="3"/>
  <c r="F340" i="3"/>
  <c r="I340" i="3"/>
  <c r="J340" i="3"/>
  <c r="K340" i="3"/>
  <c r="L340" i="3"/>
  <c r="M340" i="3"/>
  <c r="N340" i="3"/>
  <c r="O340" i="3"/>
  <c r="P340" i="3"/>
  <c r="Q340" i="3"/>
  <c r="R340" i="3"/>
  <c r="S340" i="3"/>
  <c r="T340" i="3"/>
  <c r="F346" i="3"/>
  <c r="G346" i="3"/>
  <c r="H346" i="3"/>
  <c r="I346" i="3"/>
  <c r="J346" i="3"/>
  <c r="K346" i="3"/>
  <c r="L346" i="3"/>
  <c r="M346" i="3"/>
  <c r="N346" i="3"/>
  <c r="O346" i="3"/>
  <c r="P346" i="3"/>
  <c r="Q346" i="3"/>
  <c r="R346" i="3"/>
  <c r="S346" i="3"/>
  <c r="T346" i="3"/>
  <c r="F347" i="3"/>
  <c r="G347" i="3"/>
  <c r="H347" i="3"/>
  <c r="I347" i="3"/>
  <c r="J347" i="3"/>
  <c r="K347" i="3"/>
  <c r="L347" i="3"/>
  <c r="M347" i="3"/>
  <c r="N347" i="3"/>
  <c r="O347" i="3"/>
  <c r="P347" i="3"/>
  <c r="Q347" i="3"/>
  <c r="R347" i="3"/>
  <c r="S347" i="3"/>
  <c r="T347" i="3"/>
  <c r="F348" i="3"/>
  <c r="G348" i="3"/>
  <c r="H348" i="3"/>
  <c r="J348" i="3"/>
  <c r="K348" i="3"/>
  <c r="L348" i="3"/>
  <c r="M348" i="3"/>
  <c r="N348" i="3"/>
  <c r="O348" i="3"/>
  <c r="P348" i="3"/>
  <c r="Q348" i="3"/>
  <c r="R348" i="3"/>
  <c r="S348" i="3"/>
  <c r="T348" i="3"/>
  <c r="T328" i="3" s="1"/>
  <c r="T325" i="3" s="1"/>
  <c r="F349" i="3"/>
  <c r="G349" i="3"/>
  <c r="H349" i="3"/>
  <c r="I349" i="3"/>
  <c r="J349" i="3"/>
  <c r="K349" i="3"/>
  <c r="L349" i="3"/>
  <c r="M349" i="3"/>
  <c r="N349" i="3"/>
  <c r="O349" i="3"/>
  <c r="P349" i="3"/>
  <c r="Q349" i="3"/>
  <c r="R349" i="3"/>
  <c r="S349" i="3"/>
  <c r="T349" i="3"/>
  <c r="F350" i="3"/>
  <c r="G350" i="3"/>
  <c r="H350" i="3"/>
  <c r="I350" i="3"/>
  <c r="K350" i="3"/>
  <c r="L350" i="3"/>
  <c r="M350" i="3"/>
  <c r="N350" i="3"/>
  <c r="O350" i="3"/>
  <c r="P350" i="3"/>
  <c r="Q350" i="3"/>
  <c r="R350" i="3"/>
  <c r="S350" i="3"/>
  <c r="T350" i="3"/>
  <c r="I348" i="3"/>
  <c r="F355" i="3"/>
  <c r="G355" i="3"/>
  <c r="H355" i="3"/>
  <c r="I355" i="3"/>
  <c r="J355" i="3"/>
  <c r="K355" i="3"/>
  <c r="L355" i="3"/>
  <c r="M355" i="3"/>
  <c r="N355" i="3"/>
  <c r="O355" i="3"/>
  <c r="P355" i="3"/>
  <c r="Q355" i="3"/>
  <c r="R355" i="3"/>
  <c r="S355" i="3"/>
  <c r="T355" i="3"/>
  <c r="F366" i="3"/>
  <c r="G366" i="3"/>
  <c r="H366" i="3"/>
  <c r="I366" i="3"/>
  <c r="I361" i="3" s="1"/>
  <c r="J366" i="3"/>
  <c r="K366" i="3"/>
  <c r="L366" i="3"/>
  <c r="M366" i="3"/>
  <c r="N366" i="3"/>
  <c r="O366" i="3"/>
  <c r="O361" i="3" s="1"/>
  <c r="P366" i="3"/>
  <c r="Q366" i="3"/>
  <c r="R366" i="3"/>
  <c r="S366" i="3"/>
  <c r="T366" i="3"/>
  <c r="F367" i="3"/>
  <c r="F362" i="3" s="1"/>
  <c r="G367" i="3"/>
  <c r="H367" i="3"/>
  <c r="I367" i="3"/>
  <c r="J367" i="3"/>
  <c r="K367" i="3"/>
  <c r="L367" i="3"/>
  <c r="L362" i="3" s="1"/>
  <c r="M367" i="3"/>
  <c r="M362" i="3" s="1"/>
  <c r="N367" i="3"/>
  <c r="O367" i="3"/>
  <c r="P367" i="3"/>
  <c r="Q367" i="3"/>
  <c r="R367" i="3"/>
  <c r="R362" i="3" s="1"/>
  <c r="S367" i="3"/>
  <c r="T367" i="3"/>
  <c r="F368" i="3"/>
  <c r="G368" i="3"/>
  <c r="H368" i="3"/>
  <c r="I368" i="3"/>
  <c r="I363" i="3" s="1"/>
  <c r="J368" i="3"/>
  <c r="K368" i="3"/>
  <c r="L368" i="3"/>
  <c r="M368" i="3"/>
  <c r="N368" i="3"/>
  <c r="O368" i="3"/>
  <c r="O363" i="3" s="1"/>
  <c r="P368" i="3"/>
  <c r="Q368" i="3"/>
  <c r="R368" i="3"/>
  <c r="S368" i="3"/>
  <c r="T368" i="3"/>
  <c r="F369" i="3"/>
  <c r="F364" i="3" s="1"/>
  <c r="G369" i="3"/>
  <c r="H369" i="3"/>
  <c r="I369" i="3"/>
  <c r="J369" i="3"/>
  <c r="K369" i="3"/>
  <c r="L369" i="3"/>
  <c r="L364" i="3" s="1"/>
  <c r="M369" i="3"/>
  <c r="N369" i="3"/>
  <c r="O369" i="3"/>
  <c r="P369" i="3"/>
  <c r="Q369" i="3"/>
  <c r="R369" i="3"/>
  <c r="R364" i="3" s="1"/>
  <c r="S369" i="3"/>
  <c r="T369" i="3"/>
  <c r="F370" i="3"/>
  <c r="G370" i="3"/>
  <c r="H370" i="3"/>
  <c r="I370" i="3"/>
  <c r="J370" i="3"/>
  <c r="K370" i="3"/>
  <c r="L370" i="3"/>
  <c r="M370" i="3"/>
  <c r="N370" i="3"/>
  <c r="O370" i="3"/>
  <c r="P370" i="3"/>
  <c r="Q370" i="3"/>
  <c r="R370" i="3"/>
  <c r="S370" i="3"/>
  <c r="T370" i="3"/>
  <c r="F376" i="3"/>
  <c r="G376" i="3"/>
  <c r="H376" i="3"/>
  <c r="I376" i="3"/>
  <c r="J376" i="3"/>
  <c r="K376" i="3"/>
  <c r="L376" i="3"/>
  <c r="M376" i="3"/>
  <c r="N376" i="3"/>
  <c r="O376" i="3"/>
  <c r="P376" i="3"/>
  <c r="Q376" i="3"/>
  <c r="R376" i="3"/>
  <c r="S376" i="3"/>
  <c r="T376" i="3"/>
  <c r="F377" i="3"/>
  <c r="G377" i="3"/>
  <c r="H377" i="3"/>
  <c r="I377" i="3"/>
  <c r="J377" i="3"/>
  <c r="K377" i="3"/>
  <c r="L377" i="3"/>
  <c r="N377" i="3"/>
  <c r="O377" i="3"/>
  <c r="P377" i="3"/>
  <c r="Q377" i="3"/>
  <c r="R377" i="3"/>
  <c r="S377" i="3"/>
  <c r="T377" i="3"/>
  <c r="F378" i="3"/>
  <c r="G378" i="3"/>
  <c r="H378" i="3"/>
  <c r="I378" i="3"/>
  <c r="J378" i="3"/>
  <c r="K378" i="3"/>
  <c r="L378" i="3"/>
  <c r="M378" i="3"/>
  <c r="M363" i="3" s="1"/>
  <c r="N378" i="3"/>
  <c r="O378" i="3"/>
  <c r="P378" i="3"/>
  <c r="Q378" i="3"/>
  <c r="R378" i="3"/>
  <c r="S378" i="3"/>
  <c r="T378" i="3"/>
  <c r="F379" i="3"/>
  <c r="G379" i="3"/>
  <c r="H379" i="3"/>
  <c r="I379" i="3"/>
  <c r="J379" i="3"/>
  <c r="K379" i="3"/>
  <c r="L379" i="3"/>
  <c r="M379" i="3"/>
  <c r="N379" i="3"/>
  <c r="O379" i="3"/>
  <c r="P379" i="3"/>
  <c r="Q379" i="3"/>
  <c r="R379" i="3"/>
  <c r="S379" i="3"/>
  <c r="T379" i="3"/>
  <c r="F380" i="3"/>
  <c r="G380" i="3"/>
  <c r="H380" i="3"/>
  <c r="I380" i="3"/>
  <c r="J380" i="3"/>
  <c r="K380" i="3"/>
  <c r="L380" i="3"/>
  <c r="M380" i="3"/>
  <c r="N380" i="3"/>
  <c r="O380" i="3"/>
  <c r="P380" i="3"/>
  <c r="Q380" i="3"/>
  <c r="R380" i="3"/>
  <c r="S380" i="3"/>
  <c r="T380" i="3"/>
  <c r="F385" i="3"/>
  <c r="G385" i="3"/>
  <c r="H385" i="3"/>
  <c r="I385" i="3"/>
  <c r="J385" i="3"/>
  <c r="K385" i="3"/>
  <c r="L385" i="3"/>
  <c r="M385" i="3"/>
  <c r="N385" i="3"/>
  <c r="O385" i="3"/>
  <c r="P385" i="3"/>
  <c r="Q385" i="3"/>
  <c r="R385" i="3"/>
  <c r="S385" i="3"/>
  <c r="T385" i="3"/>
  <c r="F390" i="3"/>
  <c r="G390" i="3"/>
  <c r="H390" i="3"/>
  <c r="I390" i="3"/>
  <c r="J390" i="3"/>
  <c r="K390" i="3"/>
  <c r="L390" i="3"/>
  <c r="M390" i="3"/>
  <c r="N390" i="3"/>
  <c r="O390" i="3"/>
  <c r="P390" i="3"/>
  <c r="Q390" i="3"/>
  <c r="R390" i="3"/>
  <c r="S390" i="3"/>
  <c r="T390" i="3"/>
  <c r="F396" i="3"/>
  <c r="G396" i="3"/>
  <c r="H396" i="3"/>
  <c r="I396" i="3"/>
  <c r="J396" i="3"/>
  <c r="K396" i="3"/>
  <c r="L396" i="3"/>
  <c r="M396" i="3"/>
  <c r="N396" i="3"/>
  <c r="O396" i="3"/>
  <c r="P396" i="3"/>
  <c r="Q396" i="3"/>
  <c r="R396" i="3"/>
  <c r="S396" i="3"/>
  <c r="T396" i="3"/>
  <c r="F397" i="3"/>
  <c r="G397" i="3"/>
  <c r="H397" i="3"/>
  <c r="I397" i="3"/>
  <c r="J397" i="3"/>
  <c r="K397" i="3"/>
  <c r="L397" i="3"/>
  <c r="M397" i="3"/>
  <c r="N397" i="3"/>
  <c r="O397" i="3"/>
  <c r="P397" i="3"/>
  <c r="Q397" i="3"/>
  <c r="R397" i="3"/>
  <c r="S397" i="3"/>
  <c r="T397" i="3"/>
  <c r="F398" i="3"/>
  <c r="G398" i="3"/>
  <c r="H398" i="3"/>
  <c r="I398" i="3"/>
  <c r="J398" i="3"/>
  <c r="K398" i="3"/>
  <c r="L398" i="3"/>
  <c r="M398" i="3"/>
  <c r="N398" i="3"/>
  <c r="O398" i="3"/>
  <c r="P398" i="3"/>
  <c r="Q398" i="3"/>
  <c r="R398" i="3"/>
  <c r="S398" i="3"/>
  <c r="T398" i="3"/>
  <c r="F399" i="3"/>
  <c r="G399" i="3"/>
  <c r="H399" i="3"/>
  <c r="I399" i="3"/>
  <c r="J399" i="3"/>
  <c r="K399" i="3"/>
  <c r="L399" i="3"/>
  <c r="M399" i="3"/>
  <c r="N399" i="3"/>
  <c r="O399" i="3"/>
  <c r="P399" i="3"/>
  <c r="Q399" i="3"/>
  <c r="R399" i="3"/>
  <c r="S399" i="3"/>
  <c r="T399" i="3"/>
  <c r="J400" i="3"/>
  <c r="M400" i="3"/>
  <c r="N400" i="3"/>
  <c r="O400" i="3"/>
  <c r="P400" i="3"/>
  <c r="Q400" i="3"/>
  <c r="R400" i="3"/>
  <c r="S400" i="3"/>
  <c r="T400" i="3"/>
  <c r="E216" i="3"/>
  <c r="E211" i="3" s="1"/>
  <c r="E214" i="3"/>
  <c r="E399" i="3"/>
  <c r="E398" i="3"/>
  <c r="E397" i="3"/>
  <c r="E395" i="3" s="1"/>
  <c r="D387" i="3"/>
  <c r="E385" i="3"/>
  <c r="E380" i="3"/>
  <c r="E379" i="3"/>
  <c r="E378" i="3"/>
  <c r="E377" i="3"/>
  <c r="E370" i="3"/>
  <c r="E369" i="3"/>
  <c r="E364" i="3" s="1"/>
  <c r="E368" i="3"/>
  <c r="E367" i="3"/>
  <c r="E347" i="3"/>
  <c r="E348" i="3"/>
  <c r="E349" i="3"/>
  <c r="E346" i="3"/>
  <c r="E355" i="3"/>
  <c r="E350" i="3"/>
  <c r="E332" i="3"/>
  <c r="E333" i="3"/>
  <c r="E334" i="3"/>
  <c r="E331" i="3"/>
  <c r="E340" i="3"/>
  <c r="E335" i="3"/>
  <c r="E320" i="3"/>
  <c r="E315" i="3"/>
  <c r="E310" i="3"/>
  <c r="E300" i="3"/>
  <c r="E295" i="3"/>
  <c r="E290" i="3"/>
  <c r="E285" i="3"/>
  <c r="E280" i="3"/>
  <c r="E275" i="3"/>
  <c r="E270" i="3"/>
  <c r="E265" i="3"/>
  <c r="E260" i="3"/>
  <c r="E255" i="3"/>
  <c r="E250" i="3"/>
  <c r="E245" i="3"/>
  <c r="E240" i="3"/>
  <c r="E235" i="3"/>
  <c r="E230" i="3"/>
  <c r="E225" i="3"/>
  <c r="E220" i="3"/>
  <c r="E23" i="3"/>
  <c r="E22" i="3"/>
  <c r="E21" i="3"/>
  <c r="E20" i="3"/>
  <c r="E149" i="3"/>
  <c r="E148" i="3"/>
  <c r="E147" i="3"/>
  <c r="E146" i="3"/>
  <c r="E193" i="3"/>
  <c r="E178" i="3"/>
  <c r="E177" i="3"/>
  <c r="E179" i="3"/>
  <c r="E176" i="3"/>
  <c r="E194" i="3"/>
  <c r="E192" i="3"/>
  <c r="E191" i="3"/>
  <c r="E195" i="3"/>
  <c r="E205" i="3"/>
  <c r="E124" i="3"/>
  <c r="E123" i="3"/>
  <c r="E122" i="3"/>
  <c r="E121" i="3"/>
  <c r="Q364" i="3" l="1"/>
  <c r="T363" i="3"/>
  <c r="H363" i="3"/>
  <c r="K362" i="3"/>
  <c r="N361" i="3"/>
  <c r="F142" i="3"/>
  <c r="P364" i="3"/>
  <c r="S363" i="3"/>
  <c r="G363" i="3"/>
  <c r="J362" i="3"/>
  <c r="M361" i="3"/>
  <c r="L144" i="3"/>
  <c r="O364" i="3"/>
  <c r="R363" i="3"/>
  <c r="F363" i="3"/>
  <c r="I362" i="3"/>
  <c r="I360" i="3" s="1"/>
  <c r="L361" i="3"/>
  <c r="E375" i="3"/>
  <c r="N364" i="3"/>
  <c r="Q363" i="3"/>
  <c r="T362" i="3"/>
  <c r="H362" i="3"/>
  <c r="K361" i="3"/>
  <c r="M364" i="3"/>
  <c r="P363" i="3"/>
  <c r="S362" i="3"/>
  <c r="G362" i="3"/>
  <c r="J361" i="3"/>
  <c r="M205" i="3"/>
  <c r="T144" i="3"/>
  <c r="K143" i="3"/>
  <c r="L363" i="3"/>
  <c r="L360" i="3" s="1"/>
  <c r="K364" i="3"/>
  <c r="N363" i="3"/>
  <c r="Q362" i="3"/>
  <c r="T361" i="3"/>
  <c r="T360" i="3" s="1"/>
  <c r="H361" i="3"/>
  <c r="J364" i="3"/>
  <c r="P362" i="3"/>
  <c r="S361" i="3"/>
  <c r="G361" i="3"/>
  <c r="M360" i="3"/>
  <c r="J360" i="3"/>
  <c r="I364" i="3"/>
  <c r="O362" i="3"/>
  <c r="O360" i="3" s="1"/>
  <c r="R361" i="3"/>
  <c r="R360" i="3" s="1"/>
  <c r="F361" i="3"/>
  <c r="F360" i="3" s="1"/>
  <c r="E362" i="3"/>
  <c r="E365" i="3"/>
  <c r="T364" i="3"/>
  <c r="H364" i="3"/>
  <c r="K363" i="3"/>
  <c r="N362" i="3"/>
  <c r="Q361" i="3"/>
  <c r="Q360" i="3" s="1"/>
  <c r="S143" i="3"/>
  <c r="E363" i="3"/>
  <c r="S364" i="3"/>
  <c r="G364" i="3"/>
  <c r="J363" i="3"/>
  <c r="P361" i="3"/>
  <c r="M330" i="3"/>
  <c r="M175" i="3"/>
  <c r="E19" i="3"/>
  <c r="P141" i="3"/>
  <c r="S375" i="3"/>
  <c r="K375" i="3"/>
  <c r="R345" i="3"/>
  <c r="J345" i="3"/>
  <c r="N328" i="3"/>
  <c r="N325" i="3" s="1"/>
  <c r="F328" i="3"/>
  <c r="F325" i="3" s="1"/>
  <c r="T330" i="3"/>
  <c r="T175" i="3"/>
  <c r="L175" i="3"/>
  <c r="H141" i="3"/>
  <c r="Q395" i="3"/>
  <c r="I395" i="3"/>
  <c r="O215" i="3"/>
  <c r="N190" i="3"/>
  <c r="F190" i="3"/>
  <c r="R144" i="3"/>
  <c r="J144" i="3"/>
  <c r="Q143" i="3"/>
  <c r="L120" i="3"/>
  <c r="N18" i="3"/>
  <c r="F18" i="3"/>
  <c r="M17" i="3"/>
  <c r="T16" i="3"/>
  <c r="L16" i="3"/>
  <c r="S19" i="3"/>
  <c r="K19" i="3"/>
  <c r="I142" i="3"/>
  <c r="Q375" i="3"/>
  <c r="I375" i="3"/>
  <c r="P345" i="3"/>
  <c r="H345" i="3"/>
  <c r="R175" i="3"/>
  <c r="J175" i="3"/>
  <c r="G143" i="3"/>
  <c r="N142" i="3"/>
  <c r="M141" i="3"/>
  <c r="Q142" i="3"/>
  <c r="O395" i="3"/>
  <c r="G395" i="3"/>
  <c r="T190" i="3"/>
  <c r="L190" i="3"/>
  <c r="P144" i="3"/>
  <c r="H144" i="3"/>
  <c r="O143" i="3"/>
  <c r="T18" i="3"/>
  <c r="L18" i="3"/>
  <c r="S17" i="3"/>
  <c r="K17" i="3"/>
  <c r="R16" i="3"/>
  <c r="J16" i="3"/>
  <c r="Q19" i="3"/>
  <c r="I19" i="3"/>
  <c r="E15" i="3"/>
  <c r="E143" i="3"/>
  <c r="O375" i="3"/>
  <c r="G375" i="3"/>
  <c r="S305" i="3"/>
  <c r="K305" i="3"/>
  <c r="Q213" i="3"/>
  <c r="P212" i="3"/>
  <c r="T211" i="3"/>
  <c r="L211" i="3"/>
  <c r="R190" i="3"/>
  <c r="M395" i="3"/>
  <c r="M375" i="3"/>
  <c r="T345" i="3"/>
  <c r="L345" i="3"/>
  <c r="P328" i="3"/>
  <c r="P325" i="3" s="1"/>
  <c r="H328" i="3"/>
  <c r="N330" i="3"/>
  <c r="F330" i="3"/>
  <c r="N212" i="3"/>
  <c r="R215" i="3"/>
  <c r="J215" i="3"/>
  <c r="E360" i="3"/>
  <c r="Q305" i="3"/>
  <c r="N141" i="3"/>
  <c r="E142" i="3"/>
  <c r="R395" i="3"/>
  <c r="J395" i="3"/>
  <c r="T375" i="3"/>
  <c r="L375" i="3"/>
  <c r="P365" i="3"/>
  <c r="H365" i="3"/>
  <c r="S345" i="3"/>
  <c r="K345" i="3"/>
  <c r="Q328" i="3"/>
  <c r="Q325" i="3" s="1"/>
  <c r="I328" i="3"/>
  <c r="I325" i="3" s="1"/>
  <c r="O330" i="3"/>
  <c r="G330" i="3"/>
  <c r="T305" i="3"/>
  <c r="L305" i="3"/>
  <c r="R213" i="3"/>
  <c r="Q212" i="3"/>
  <c r="M211" i="3"/>
  <c r="O190" i="3"/>
  <c r="G190" i="3"/>
  <c r="M144" i="3"/>
  <c r="T143" i="3"/>
  <c r="L143" i="3"/>
  <c r="R142" i="3"/>
  <c r="J142" i="3"/>
  <c r="J11" i="3" s="1"/>
  <c r="Q141" i="3"/>
  <c r="I141" i="3"/>
  <c r="M120" i="3"/>
  <c r="O18" i="3"/>
  <c r="G18" i="3"/>
  <c r="N17" i="3"/>
  <c r="F17" i="3"/>
  <c r="M16" i="3"/>
  <c r="T15" i="3"/>
  <c r="L15" i="3"/>
  <c r="E144" i="3"/>
  <c r="P395" i="3"/>
  <c r="H395" i="3"/>
  <c r="R375" i="3"/>
  <c r="J375" i="3"/>
  <c r="Q345" i="3"/>
  <c r="I345" i="3"/>
  <c r="O328" i="3"/>
  <c r="O325" i="3" s="1"/>
  <c r="G328" i="3"/>
  <c r="R305" i="3"/>
  <c r="P213" i="3"/>
  <c r="O212" i="3"/>
  <c r="S215" i="3"/>
  <c r="K215" i="3"/>
  <c r="S211" i="3"/>
  <c r="M190" i="3"/>
  <c r="S175" i="3"/>
  <c r="K175" i="3"/>
  <c r="S144" i="3"/>
  <c r="K144" i="3"/>
  <c r="R143" i="3"/>
  <c r="J143" i="3"/>
  <c r="P142" i="3"/>
  <c r="H142" i="3"/>
  <c r="O141" i="3"/>
  <c r="G141" i="3"/>
  <c r="J120" i="3"/>
  <c r="K120" i="3"/>
  <c r="M18" i="3"/>
  <c r="T17" i="3"/>
  <c r="L17" i="3"/>
  <c r="S16" i="3"/>
  <c r="R19" i="3"/>
  <c r="J19" i="3"/>
  <c r="H143" i="3"/>
  <c r="N395" i="3"/>
  <c r="F395" i="3"/>
  <c r="P375" i="3"/>
  <c r="H375" i="3"/>
  <c r="G365" i="3"/>
  <c r="O345" i="3"/>
  <c r="G345" i="3"/>
  <c r="M328" i="3"/>
  <c r="M325" i="3" s="1"/>
  <c r="S330" i="3"/>
  <c r="K330" i="3"/>
  <c r="L328" i="3"/>
  <c r="L325" i="3" s="1"/>
  <c r="P305" i="3"/>
  <c r="N213" i="3"/>
  <c r="M212" i="3"/>
  <c r="Q215" i="3"/>
  <c r="I215" i="3"/>
  <c r="S190" i="3"/>
  <c r="K190" i="3"/>
  <c r="Q175" i="3"/>
  <c r="I175" i="3"/>
  <c r="Q144" i="3"/>
  <c r="I144" i="3"/>
  <c r="P143" i="3"/>
  <c r="M145" i="3"/>
  <c r="Q145" i="3"/>
  <c r="I120" i="3"/>
  <c r="S18" i="3"/>
  <c r="K18" i="3"/>
  <c r="R17" i="3"/>
  <c r="J17" i="3"/>
  <c r="Q16" i="3"/>
  <c r="I16" i="3"/>
  <c r="P19" i="3"/>
  <c r="H19" i="3"/>
  <c r="O365" i="3"/>
  <c r="G142" i="3"/>
  <c r="S365" i="3"/>
  <c r="K365" i="3"/>
  <c r="N345" i="3"/>
  <c r="F345" i="3"/>
  <c r="R330" i="3"/>
  <c r="J330" i="3"/>
  <c r="M213" i="3"/>
  <c r="T212" i="3"/>
  <c r="L212" i="3"/>
  <c r="P215" i="3"/>
  <c r="H215" i="3"/>
  <c r="P175" i="3"/>
  <c r="H175" i="3"/>
  <c r="M142" i="3"/>
  <c r="T145" i="3"/>
  <c r="L145" i="3"/>
  <c r="H120" i="3"/>
  <c r="R18" i="3"/>
  <c r="J18" i="3"/>
  <c r="Q17" i="3"/>
  <c r="Q12" i="3" s="1"/>
  <c r="I17" i="3"/>
  <c r="P16" i="3"/>
  <c r="H16" i="3"/>
  <c r="H11" i="3" s="1"/>
  <c r="O15" i="3"/>
  <c r="G15" i="3"/>
  <c r="G10" i="3" s="1"/>
  <c r="S15" i="3"/>
  <c r="F141" i="3"/>
  <c r="T395" i="3"/>
  <c r="L395" i="3"/>
  <c r="D385" i="3"/>
  <c r="N375" i="3"/>
  <c r="F375" i="3"/>
  <c r="R365" i="3"/>
  <c r="J365" i="3"/>
  <c r="M345" i="3"/>
  <c r="S328" i="3"/>
  <c r="S325" i="3" s="1"/>
  <c r="K328" i="3"/>
  <c r="K325" i="3" s="1"/>
  <c r="Q330" i="3"/>
  <c r="I330" i="3"/>
  <c r="N305" i="3"/>
  <c r="T213" i="3"/>
  <c r="L213" i="3"/>
  <c r="S212" i="3"/>
  <c r="K212" i="3"/>
  <c r="K11" i="3" s="1"/>
  <c r="O211" i="3"/>
  <c r="M200" i="3"/>
  <c r="Q190" i="3"/>
  <c r="I190" i="3"/>
  <c r="O175" i="3"/>
  <c r="G175" i="3"/>
  <c r="O144" i="3"/>
  <c r="G144" i="3"/>
  <c r="N143" i="3"/>
  <c r="T142" i="3"/>
  <c r="L142" i="3"/>
  <c r="S145" i="3"/>
  <c r="K145" i="3"/>
  <c r="G120" i="3"/>
  <c r="Q18" i="3"/>
  <c r="I18" i="3"/>
  <c r="P17" i="3"/>
  <c r="H17" i="3"/>
  <c r="O16" i="3"/>
  <c r="G16" i="3"/>
  <c r="N15" i="3"/>
  <c r="F15" i="3"/>
  <c r="K15" i="3"/>
  <c r="O213" i="3"/>
  <c r="K211" i="3"/>
  <c r="O142" i="3"/>
  <c r="S395" i="3"/>
  <c r="K395" i="3"/>
  <c r="Q365" i="3"/>
  <c r="I365" i="3"/>
  <c r="R328" i="3"/>
  <c r="R325" i="3" s="1"/>
  <c r="J328" i="3"/>
  <c r="J325" i="3" s="1"/>
  <c r="P330" i="3"/>
  <c r="H330" i="3"/>
  <c r="M305" i="3"/>
  <c r="S213" i="3"/>
  <c r="K213" i="3"/>
  <c r="R212" i="3"/>
  <c r="N211" i="3"/>
  <c r="F210" i="3"/>
  <c r="P190" i="3"/>
  <c r="H190" i="3"/>
  <c r="N175" i="3"/>
  <c r="N144" i="3"/>
  <c r="F144" i="3"/>
  <c r="M143" i="3"/>
  <c r="M140" i="3" s="1"/>
  <c r="S142" i="3"/>
  <c r="K142" i="3"/>
  <c r="R145" i="3"/>
  <c r="J145" i="3"/>
  <c r="F120" i="3"/>
  <c r="P18" i="3"/>
  <c r="H18" i="3"/>
  <c r="O17" i="3"/>
  <c r="G17" i="3"/>
  <c r="G14" i="3" s="1"/>
  <c r="N16" i="3"/>
  <c r="N11" i="3" s="1"/>
  <c r="F16" i="3"/>
  <c r="F11" i="3" s="1"/>
  <c r="M15" i="3"/>
  <c r="O19" i="3"/>
  <c r="G215" i="3"/>
  <c r="G210" i="3"/>
  <c r="G19" i="3"/>
  <c r="F143" i="3"/>
  <c r="F175" i="3"/>
  <c r="S210" i="3"/>
  <c r="P140" i="3"/>
  <c r="S11" i="3"/>
  <c r="I11" i="3"/>
  <c r="P11" i="3"/>
  <c r="G11" i="3"/>
  <c r="L11" i="3"/>
  <c r="T210" i="3"/>
  <c r="Q140" i="3"/>
  <c r="M10" i="3"/>
  <c r="N365" i="3"/>
  <c r="F365" i="3"/>
  <c r="N215" i="3"/>
  <c r="F215" i="3"/>
  <c r="R211" i="3"/>
  <c r="R210" i="3" s="1"/>
  <c r="J211" i="3"/>
  <c r="J210" i="3" s="1"/>
  <c r="P145" i="3"/>
  <c r="H145" i="3"/>
  <c r="T141" i="3"/>
  <c r="T140" i="3" s="1"/>
  <c r="L141" i="3"/>
  <c r="N19" i="3"/>
  <c r="F19" i="3"/>
  <c r="K16" i="3"/>
  <c r="R15" i="3"/>
  <c r="J15" i="3"/>
  <c r="M365" i="3"/>
  <c r="M215" i="3"/>
  <c r="Q211" i="3"/>
  <c r="I211" i="3"/>
  <c r="I210" i="3" s="1"/>
  <c r="O145" i="3"/>
  <c r="G145" i="3"/>
  <c r="S141" i="3"/>
  <c r="S10" i="3" s="1"/>
  <c r="K141" i="3"/>
  <c r="M19" i="3"/>
  <c r="Q15" i="3"/>
  <c r="I15" i="3"/>
  <c r="O305" i="3"/>
  <c r="T365" i="3"/>
  <c r="L365" i="3"/>
  <c r="T215" i="3"/>
  <c r="L215" i="3"/>
  <c r="P211" i="3"/>
  <c r="H211" i="3"/>
  <c r="H210" i="3" s="1"/>
  <c r="I148" i="3"/>
  <c r="N145" i="3"/>
  <c r="F145" i="3"/>
  <c r="R141" i="3"/>
  <c r="J141" i="3"/>
  <c r="T19" i="3"/>
  <c r="L19" i="3"/>
  <c r="P15" i="3"/>
  <c r="H15" i="3"/>
  <c r="E141" i="3"/>
  <c r="E10" i="3" s="1"/>
  <c r="E145" i="3"/>
  <c r="D146" i="3"/>
  <c r="E190" i="3"/>
  <c r="E16" i="3"/>
  <c r="E17" i="3"/>
  <c r="E175" i="3"/>
  <c r="D195" i="3"/>
  <c r="D20" i="3"/>
  <c r="D121" i="3"/>
  <c r="N12" i="3" l="1"/>
  <c r="N9" i="3" s="1"/>
  <c r="R11" i="3"/>
  <c r="N10" i="3"/>
  <c r="K360" i="3"/>
  <c r="L210" i="3"/>
  <c r="G360" i="3"/>
  <c r="F12" i="3"/>
  <c r="N360" i="3"/>
  <c r="K210" i="3"/>
  <c r="N14" i="3"/>
  <c r="K12" i="3"/>
  <c r="P360" i="3"/>
  <c r="S12" i="3"/>
  <c r="T11" i="3"/>
  <c r="H360" i="3"/>
  <c r="M210" i="3"/>
  <c r="T12" i="3"/>
  <c r="Q11" i="3"/>
  <c r="L14" i="3"/>
  <c r="S360" i="3"/>
  <c r="N140" i="3"/>
  <c r="R12" i="3"/>
  <c r="G140" i="3"/>
  <c r="O12" i="3"/>
  <c r="P12" i="3"/>
  <c r="O140" i="3"/>
  <c r="M12" i="3"/>
  <c r="M11" i="3"/>
  <c r="N210" i="3"/>
  <c r="O210" i="3"/>
  <c r="L12" i="3"/>
  <c r="L9" i="3" s="1"/>
  <c r="K14" i="3"/>
  <c r="J12" i="3"/>
  <c r="G325" i="3"/>
  <c r="G12" i="3"/>
  <c r="G9" i="3" s="1"/>
  <c r="H325" i="3"/>
  <c r="H12" i="3"/>
  <c r="P210" i="3"/>
  <c r="F140" i="3"/>
  <c r="L10" i="3"/>
  <c r="H140" i="3"/>
  <c r="R140" i="3"/>
  <c r="K140" i="3"/>
  <c r="S140" i="3"/>
  <c r="O11" i="3"/>
  <c r="S14" i="3"/>
  <c r="J140" i="3"/>
  <c r="L140" i="3"/>
  <c r="O10" i="3"/>
  <c r="T14" i="3"/>
  <c r="O14" i="3"/>
  <c r="K10" i="3"/>
  <c r="S9" i="3"/>
  <c r="M14" i="3"/>
  <c r="Q210" i="3"/>
  <c r="F14" i="3"/>
  <c r="F9" i="3"/>
  <c r="Q10" i="3"/>
  <c r="Q9" i="3" s="1"/>
  <c r="Q14" i="3"/>
  <c r="J14" i="3"/>
  <c r="J10" i="3"/>
  <c r="H10" i="3"/>
  <c r="H14" i="3"/>
  <c r="I143" i="3"/>
  <c r="I12" i="3" s="1"/>
  <c r="I145" i="3"/>
  <c r="R10" i="3"/>
  <c r="R14" i="3"/>
  <c r="P10" i="3"/>
  <c r="P14" i="3"/>
  <c r="T10" i="3"/>
  <c r="T9" i="3" s="1"/>
  <c r="I10" i="3"/>
  <c r="I14" i="3"/>
  <c r="D15" i="3"/>
  <c r="R9" i="3" l="1"/>
  <c r="O9" i="3"/>
  <c r="P9" i="3"/>
  <c r="M9" i="3"/>
  <c r="J9" i="3"/>
  <c r="H9" i="3"/>
  <c r="K9" i="3"/>
  <c r="I140" i="3"/>
  <c r="I9" i="3"/>
  <c r="L16" i="2" l="1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H16" i="2"/>
  <c r="I16" i="2"/>
  <c r="J16" i="2"/>
  <c r="K16" i="2"/>
  <c r="H17" i="2"/>
  <c r="I17" i="2"/>
  <c r="J17" i="2"/>
  <c r="K17" i="2"/>
  <c r="H18" i="2"/>
  <c r="I18" i="2"/>
  <c r="J18" i="2"/>
  <c r="K18" i="2"/>
  <c r="H19" i="2"/>
  <c r="I19" i="2"/>
  <c r="J19" i="2"/>
  <c r="K19" i="2"/>
  <c r="H20" i="2"/>
  <c r="I20" i="2"/>
  <c r="J20" i="2"/>
  <c r="K20" i="2"/>
  <c r="H21" i="2"/>
  <c r="I21" i="2"/>
  <c r="J21" i="2"/>
  <c r="K21" i="2"/>
  <c r="H22" i="2"/>
  <c r="I22" i="2"/>
  <c r="J22" i="2"/>
  <c r="K22" i="2"/>
  <c r="H23" i="2"/>
  <c r="I23" i="2"/>
  <c r="J23" i="2"/>
  <c r="K23" i="2"/>
  <c r="H24" i="2"/>
  <c r="I24" i="2"/>
  <c r="J24" i="2"/>
  <c r="K24" i="2"/>
  <c r="H25" i="2"/>
  <c r="I25" i="2"/>
  <c r="J25" i="2"/>
  <c r="K25" i="2"/>
  <c r="H26" i="2"/>
  <c r="I26" i="2"/>
  <c r="J26" i="2"/>
  <c r="K26" i="2"/>
  <c r="H27" i="2"/>
  <c r="I27" i="2"/>
  <c r="J27" i="2"/>
  <c r="K27" i="2"/>
  <c r="H28" i="2"/>
  <c r="I28" i="2"/>
  <c r="J28" i="2"/>
  <c r="K28" i="2"/>
  <c r="H29" i="2"/>
  <c r="I29" i="2"/>
  <c r="J29" i="2"/>
  <c r="K29" i="2"/>
  <c r="H30" i="2"/>
  <c r="I30" i="2"/>
  <c r="J30" i="2"/>
  <c r="K30" i="2"/>
  <c r="H31" i="2"/>
  <c r="I31" i="2"/>
  <c r="J31" i="2"/>
  <c r="K31" i="2"/>
  <c r="H32" i="2"/>
  <c r="I32" i="2"/>
  <c r="J32" i="2"/>
  <c r="K32" i="2"/>
  <c r="H33" i="2"/>
  <c r="I33" i="2"/>
  <c r="J33" i="2"/>
  <c r="K33" i="2"/>
  <c r="H34" i="2"/>
  <c r="I34" i="2"/>
  <c r="J34" i="2"/>
  <c r="K34" i="2"/>
  <c r="N17" i="2"/>
  <c r="O17" i="2"/>
  <c r="P17" i="2"/>
  <c r="Q17" i="2"/>
  <c r="R17" i="2"/>
  <c r="S17" i="2"/>
  <c r="T17" i="2"/>
  <c r="U17" i="2"/>
  <c r="V17" i="2"/>
  <c r="M17" i="2"/>
  <c r="G17" i="2"/>
  <c r="G18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6" i="2"/>
  <c r="N90" i="2"/>
  <c r="N46" i="2"/>
  <c r="N47" i="2"/>
  <c r="N44" i="2"/>
  <c r="N49" i="2"/>
  <c r="N50" i="2"/>
  <c r="N43" i="2"/>
  <c r="N85" i="2"/>
  <c r="N83" i="2"/>
  <c r="N81" i="2"/>
  <c r="N80" i="2"/>
  <c r="N94" i="2"/>
  <c r="N93" i="2" s="1"/>
  <c r="N92" i="2"/>
  <c r="N91" i="2"/>
  <c r="N88" i="2"/>
  <c r="L36" i="2"/>
  <c r="L42" i="2"/>
  <c r="L51" i="2"/>
  <c r="L53" i="2"/>
  <c r="L56" i="2"/>
  <c r="L55" i="2" s="1"/>
  <c r="L74" i="2"/>
  <c r="L79" i="2"/>
  <c r="L82" i="2"/>
  <c r="L87" i="2"/>
  <c r="L89" i="2"/>
  <c r="L93" i="2"/>
  <c r="O87" i="2"/>
  <c r="P87" i="2"/>
  <c r="Q87" i="2"/>
  <c r="R87" i="2"/>
  <c r="S87" i="2"/>
  <c r="T87" i="2"/>
  <c r="U87" i="2"/>
  <c r="V87" i="2"/>
  <c r="V90" i="2"/>
  <c r="V13" i="2" s="1"/>
  <c r="O92" i="2"/>
  <c r="V92" i="2"/>
  <c r="U92" i="2" s="1"/>
  <c r="T92" i="2" s="1"/>
  <c r="S92" i="2" s="1"/>
  <c r="R92" i="2" s="1"/>
  <c r="Q92" i="2" s="1"/>
  <c r="P92" i="2" s="1"/>
  <c r="O93" i="2"/>
  <c r="P93" i="2"/>
  <c r="Q93" i="2"/>
  <c r="R93" i="2"/>
  <c r="S93" i="2"/>
  <c r="T93" i="2"/>
  <c r="U93" i="2"/>
  <c r="V93" i="2"/>
  <c r="N16" i="2"/>
  <c r="O16" i="2"/>
  <c r="P16" i="2"/>
  <c r="Q16" i="2"/>
  <c r="R16" i="2"/>
  <c r="S16" i="2"/>
  <c r="T16" i="2"/>
  <c r="U16" i="2"/>
  <c r="V16" i="2"/>
  <c r="N18" i="2"/>
  <c r="O18" i="2"/>
  <c r="P18" i="2"/>
  <c r="Q18" i="2"/>
  <c r="R18" i="2"/>
  <c r="S18" i="2"/>
  <c r="T18" i="2"/>
  <c r="U18" i="2"/>
  <c r="V18" i="2"/>
  <c r="N19" i="2"/>
  <c r="O19" i="2"/>
  <c r="P19" i="2"/>
  <c r="Q19" i="2"/>
  <c r="R19" i="2"/>
  <c r="S19" i="2"/>
  <c r="T19" i="2"/>
  <c r="U19" i="2"/>
  <c r="V19" i="2"/>
  <c r="N20" i="2"/>
  <c r="O20" i="2"/>
  <c r="P20" i="2"/>
  <c r="Q20" i="2"/>
  <c r="R20" i="2"/>
  <c r="S20" i="2"/>
  <c r="T20" i="2"/>
  <c r="U20" i="2"/>
  <c r="V20" i="2"/>
  <c r="N21" i="2"/>
  <c r="O21" i="2"/>
  <c r="P21" i="2"/>
  <c r="Q21" i="2"/>
  <c r="R21" i="2"/>
  <c r="S21" i="2"/>
  <c r="T21" i="2"/>
  <c r="U21" i="2"/>
  <c r="V21" i="2"/>
  <c r="N22" i="2"/>
  <c r="O22" i="2"/>
  <c r="P22" i="2"/>
  <c r="Q22" i="2"/>
  <c r="R22" i="2"/>
  <c r="S22" i="2"/>
  <c r="T22" i="2"/>
  <c r="U22" i="2"/>
  <c r="V22" i="2"/>
  <c r="N23" i="2"/>
  <c r="O23" i="2"/>
  <c r="P23" i="2"/>
  <c r="Q23" i="2"/>
  <c r="R23" i="2"/>
  <c r="S23" i="2"/>
  <c r="T23" i="2"/>
  <c r="U23" i="2"/>
  <c r="V23" i="2"/>
  <c r="N24" i="2"/>
  <c r="O24" i="2"/>
  <c r="P24" i="2"/>
  <c r="Q24" i="2"/>
  <c r="R24" i="2"/>
  <c r="S24" i="2"/>
  <c r="T24" i="2"/>
  <c r="U24" i="2"/>
  <c r="V24" i="2"/>
  <c r="N25" i="2"/>
  <c r="O25" i="2"/>
  <c r="P25" i="2"/>
  <c r="Q25" i="2"/>
  <c r="R25" i="2"/>
  <c r="S25" i="2"/>
  <c r="T25" i="2"/>
  <c r="U25" i="2"/>
  <c r="V25" i="2"/>
  <c r="N26" i="2"/>
  <c r="O26" i="2"/>
  <c r="P26" i="2"/>
  <c r="Q26" i="2"/>
  <c r="R26" i="2"/>
  <c r="S26" i="2"/>
  <c r="T26" i="2"/>
  <c r="U26" i="2"/>
  <c r="V26" i="2"/>
  <c r="N27" i="2"/>
  <c r="O27" i="2"/>
  <c r="P27" i="2"/>
  <c r="Q27" i="2"/>
  <c r="R27" i="2"/>
  <c r="S27" i="2"/>
  <c r="T27" i="2"/>
  <c r="U27" i="2"/>
  <c r="V27" i="2"/>
  <c r="N28" i="2"/>
  <c r="O28" i="2"/>
  <c r="P28" i="2"/>
  <c r="Q28" i="2"/>
  <c r="R28" i="2"/>
  <c r="S28" i="2"/>
  <c r="T28" i="2"/>
  <c r="U28" i="2"/>
  <c r="V28" i="2"/>
  <c r="N29" i="2"/>
  <c r="O29" i="2"/>
  <c r="P29" i="2"/>
  <c r="Q29" i="2"/>
  <c r="R29" i="2"/>
  <c r="S29" i="2"/>
  <c r="T29" i="2"/>
  <c r="U29" i="2"/>
  <c r="V29" i="2"/>
  <c r="N30" i="2"/>
  <c r="O30" i="2"/>
  <c r="P30" i="2"/>
  <c r="Q30" i="2"/>
  <c r="R30" i="2"/>
  <c r="S30" i="2"/>
  <c r="T30" i="2"/>
  <c r="U30" i="2"/>
  <c r="V30" i="2"/>
  <c r="N31" i="2"/>
  <c r="O31" i="2"/>
  <c r="P31" i="2"/>
  <c r="Q31" i="2"/>
  <c r="R31" i="2"/>
  <c r="S31" i="2"/>
  <c r="T31" i="2"/>
  <c r="U31" i="2"/>
  <c r="V31" i="2"/>
  <c r="N32" i="2"/>
  <c r="O32" i="2"/>
  <c r="P32" i="2"/>
  <c r="Q32" i="2"/>
  <c r="R32" i="2"/>
  <c r="S32" i="2"/>
  <c r="T32" i="2"/>
  <c r="U32" i="2"/>
  <c r="V32" i="2"/>
  <c r="N33" i="2"/>
  <c r="O33" i="2"/>
  <c r="P33" i="2"/>
  <c r="Q33" i="2"/>
  <c r="R33" i="2"/>
  <c r="S33" i="2"/>
  <c r="T33" i="2"/>
  <c r="U33" i="2"/>
  <c r="V33" i="2"/>
  <c r="N34" i="2"/>
  <c r="O34" i="2"/>
  <c r="P34" i="2"/>
  <c r="Q34" i="2"/>
  <c r="R34" i="2"/>
  <c r="S34" i="2"/>
  <c r="T34" i="2"/>
  <c r="U34" i="2"/>
  <c r="V34" i="2"/>
  <c r="N38" i="2"/>
  <c r="N11" i="2" s="1"/>
  <c r="O38" i="2"/>
  <c r="O11" i="2" s="1"/>
  <c r="P11" i="2"/>
  <c r="Q38" i="2"/>
  <c r="R38" i="2"/>
  <c r="S38" i="2"/>
  <c r="T38" i="2"/>
  <c r="U38" i="2"/>
  <c r="V38" i="2"/>
  <c r="N39" i="2"/>
  <c r="O39" i="2"/>
  <c r="P39" i="2"/>
  <c r="Q39" i="2"/>
  <c r="R39" i="2"/>
  <c r="S39" i="2"/>
  <c r="T39" i="2"/>
  <c r="U39" i="2"/>
  <c r="V39" i="2"/>
  <c r="N40" i="2"/>
  <c r="O40" i="2"/>
  <c r="P40" i="2"/>
  <c r="Q40" i="2"/>
  <c r="R40" i="2"/>
  <c r="S40" i="2"/>
  <c r="T40" i="2"/>
  <c r="U40" i="2"/>
  <c r="V40" i="2"/>
  <c r="P42" i="2"/>
  <c r="Q42" i="2"/>
  <c r="R42" i="2"/>
  <c r="S42" i="2"/>
  <c r="T42" i="2"/>
  <c r="U42" i="2"/>
  <c r="V42" i="2"/>
  <c r="O43" i="2"/>
  <c r="O42" i="2" s="1"/>
  <c r="O48" i="2"/>
  <c r="N51" i="2"/>
  <c r="O51" i="2"/>
  <c r="P51" i="2"/>
  <c r="Q51" i="2"/>
  <c r="R51" i="2"/>
  <c r="S51" i="2"/>
  <c r="T51" i="2"/>
  <c r="U51" i="2"/>
  <c r="V51" i="2"/>
  <c r="N53" i="2"/>
  <c r="P53" i="2"/>
  <c r="Q53" i="2"/>
  <c r="R53" i="2"/>
  <c r="S53" i="2"/>
  <c r="T53" i="2"/>
  <c r="U53" i="2"/>
  <c r="V53" i="2"/>
  <c r="O53" i="2"/>
  <c r="N57" i="2"/>
  <c r="O57" i="2"/>
  <c r="P57" i="2"/>
  <c r="Q57" i="2"/>
  <c r="R57" i="2"/>
  <c r="S57" i="2"/>
  <c r="T57" i="2"/>
  <c r="U57" i="2"/>
  <c r="V57" i="2"/>
  <c r="N58" i="2"/>
  <c r="O58" i="2"/>
  <c r="P58" i="2"/>
  <c r="Q58" i="2"/>
  <c r="R58" i="2"/>
  <c r="S58" i="2"/>
  <c r="T58" i="2"/>
  <c r="U58" i="2"/>
  <c r="V58" i="2"/>
  <c r="N59" i="2"/>
  <c r="O59" i="2"/>
  <c r="P59" i="2"/>
  <c r="Q59" i="2"/>
  <c r="R59" i="2"/>
  <c r="S59" i="2"/>
  <c r="T59" i="2"/>
  <c r="U59" i="2"/>
  <c r="V59" i="2"/>
  <c r="N60" i="2"/>
  <c r="O60" i="2"/>
  <c r="P60" i="2"/>
  <c r="Q60" i="2"/>
  <c r="R60" i="2"/>
  <c r="S60" i="2"/>
  <c r="T60" i="2"/>
  <c r="U60" i="2"/>
  <c r="V60" i="2"/>
  <c r="N61" i="2"/>
  <c r="O61" i="2"/>
  <c r="P61" i="2"/>
  <c r="Q61" i="2"/>
  <c r="R61" i="2"/>
  <c r="S61" i="2"/>
  <c r="T61" i="2"/>
  <c r="U61" i="2"/>
  <c r="V61" i="2"/>
  <c r="N62" i="2"/>
  <c r="O62" i="2"/>
  <c r="P62" i="2"/>
  <c r="Q62" i="2"/>
  <c r="R62" i="2"/>
  <c r="S62" i="2"/>
  <c r="T62" i="2"/>
  <c r="U62" i="2"/>
  <c r="V62" i="2"/>
  <c r="N63" i="2"/>
  <c r="O63" i="2"/>
  <c r="P63" i="2"/>
  <c r="Q63" i="2"/>
  <c r="R63" i="2"/>
  <c r="S63" i="2"/>
  <c r="T63" i="2"/>
  <c r="U63" i="2"/>
  <c r="V63" i="2"/>
  <c r="N64" i="2"/>
  <c r="O64" i="2"/>
  <c r="P64" i="2"/>
  <c r="Q64" i="2"/>
  <c r="R64" i="2"/>
  <c r="S64" i="2"/>
  <c r="T64" i="2"/>
  <c r="U64" i="2"/>
  <c r="V64" i="2"/>
  <c r="N66" i="2"/>
  <c r="O66" i="2"/>
  <c r="P66" i="2"/>
  <c r="Q66" i="2"/>
  <c r="R66" i="2"/>
  <c r="S66" i="2"/>
  <c r="T66" i="2"/>
  <c r="U66" i="2"/>
  <c r="V66" i="2"/>
  <c r="N67" i="2"/>
  <c r="O67" i="2"/>
  <c r="P67" i="2"/>
  <c r="Q67" i="2"/>
  <c r="R67" i="2"/>
  <c r="S67" i="2"/>
  <c r="T67" i="2"/>
  <c r="U67" i="2"/>
  <c r="V67" i="2"/>
  <c r="N68" i="2"/>
  <c r="O68" i="2"/>
  <c r="P68" i="2"/>
  <c r="Q68" i="2"/>
  <c r="R68" i="2"/>
  <c r="S68" i="2"/>
  <c r="T68" i="2"/>
  <c r="U68" i="2"/>
  <c r="V68" i="2"/>
  <c r="N69" i="2"/>
  <c r="O69" i="2"/>
  <c r="P69" i="2"/>
  <c r="Q69" i="2"/>
  <c r="R69" i="2"/>
  <c r="S69" i="2"/>
  <c r="T69" i="2"/>
  <c r="U69" i="2"/>
  <c r="V69" i="2"/>
  <c r="N70" i="2"/>
  <c r="O70" i="2"/>
  <c r="P70" i="2"/>
  <c r="Q70" i="2"/>
  <c r="R70" i="2"/>
  <c r="S70" i="2"/>
  <c r="T70" i="2"/>
  <c r="U70" i="2"/>
  <c r="V70" i="2"/>
  <c r="N71" i="2"/>
  <c r="O71" i="2"/>
  <c r="P71" i="2"/>
  <c r="Q71" i="2"/>
  <c r="R71" i="2"/>
  <c r="S71" i="2"/>
  <c r="T71" i="2"/>
  <c r="U71" i="2"/>
  <c r="V71" i="2"/>
  <c r="N72" i="2"/>
  <c r="O72" i="2"/>
  <c r="P72" i="2"/>
  <c r="Q72" i="2"/>
  <c r="R72" i="2"/>
  <c r="S72" i="2"/>
  <c r="T72" i="2"/>
  <c r="U72" i="2"/>
  <c r="V72" i="2"/>
  <c r="N73" i="2"/>
  <c r="O73" i="2"/>
  <c r="P73" i="2"/>
  <c r="Q73" i="2"/>
  <c r="R73" i="2"/>
  <c r="S73" i="2"/>
  <c r="T73" i="2"/>
  <c r="U73" i="2"/>
  <c r="V73" i="2"/>
  <c r="N75" i="2"/>
  <c r="O75" i="2"/>
  <c r="P75" i="2"/>
  <c r="Q75" i="2"/>
  <c r="R75" i="2"/>
  <c r="S75" i="2"/>
  <c r="T75" i="2"/>
  <c r="U75" i="2"/>
  <c r="V75" i="2"/>
  <c r="N76" i="2"/>
  <c r="O76" i="2"/>
  <c r="P76" i="2"/>
  <c r="Q76" i="2"/>
  <c r="R76" i="2"/>
  <c r="S76" i="2"/>
  <c r="T76" i="2"/>
  <c r="U76" i="2"/>
  <c r="V76" i="2"/>
  <c r="N77" i="2"/>
  <c r="P77" i="2"/>
  <c r="Q77" i="2"/>
  <c r="R77" i="2"/>
  <c r="S77" i="2"/>
  <c r="T77" i="2"/>
  <c r="U77" i="2"/>
  <c r="V77" i="2"/>
  <c r="P79" i="2"/>
  <c r="Q79" i="2"/>
  <c r="R79" i="2"/>
  <c r="S79" i="2"/>
  <c r="T79" i="2"/>
  <c r="U79" i="2"/>
  <c r="V79" i="2"/>
  <c r="O80" i="2"/>
  <c r="O79" i="2" s="1"/>
  <c r="P82" i="2"/>
  <c r="Q82" i="2"/>
  <c r="R82" i="2"/>
  <c r="S82" i="2"/>
  <c r="T82" i="2"/>
  <c r="U82" i="2"/>
  <c r="V82" i="2"/>
  <c r="O83" i="2"/>
  <c r="O82" i="2" s="1"/>
  <c r="M94" i="2"/>
  <c r="M92" i="2"/>
  <c r="M91" i="2"/>
  <c r="M90" i="2"/>
  <c r="M85" i="2"/>
  <c r="Q11" i="2" l="1"/>
  <c r="Q36" i="2"/>
  <c r="V11" i="2"/>
  <c r="V36" i="2"/>
  <c r="U11" i="2"/>
  <c r="U36" i="2"/>
  <c r="T11" i="2"/>
  <c r="T36" i="2"/>
  <c r="R11" i="2"/>
  <c r="R36" i="2"/>
  <c r="S11" i="2"/>
  <c r="S36" i="2"/>
  <c r="O13" i="2"/>
  <c r="R12" i="2"/>
  <c r="Q12" i="2"/>
  <c r="J12" i="2"/>
  <c r="P12" i="2"/>
  <c r="I12" i="2"/>
  <c r="O12" i="2"/>
  <c r="G12" i="2"/>
  <c r="H12" i="2"/>
  <c r="V12" i="2"/>
  <c r="N87" i="2"/>
  <c r="N13" i="2"/>
  <c r="U12" i="2"/>
  <c r="S12" i="2"/>
  <c r="M13" i="2"/>
  <c r="T12" i="2"/>
  <c r="L12" i="2"/>
  <c r="V41" i="2"/>
  <c r="L86" i="2"/>
  <c r="Q41" i="2"/>
  <c r="U41" i="2"/>
  <c r="T41" i="2"/>
  <c r="L41" i="2"/>
  <c r="N56" i="2"/>
  <c r="N55" i="2" s="1"/>
  <c r="S41" i="2"/>
  <c r="R41" i="2"/>
  <c r="P41" i="2"/>
  <c r="O41" i="2"/>
  <c r="N89" i="2"/>
  <c r="N79" i="2"/>
  <c r="N82" i="2"/>
  <c r="I15" i="2"/>
  <c r="N48" i="2"/>
  <c r="O36" i="2"/>
  <c r="O56" i="2"/>
  <c r="O89" i="2"/>
  <c r="O86" i="2" s="1"/>
  <c r="U74" i="2"/>
  <c r="T74" i="2"/>
  <c r="S56" i="2"/>
  <c r="S55" i="2" s="1"/>
  <c r="R74" i="2"/>
  <c r="T56" i="2"/>
  <c r="T55" i="2" s="1"/>
  <c r="U56" i="2"/>
  <c r="U55" i="2" s="1"/>
  <c r="P15" i="2"/>
  <c r="Q74" i="2"/>
  <c r="V15" i="2"/>
  <c r="N15" i="2"/>
  <c r="P74" i="2"/>
  <c r="R56" i="2"/>
  <c r="R55" i="2" s="1"/>
  <c r="O15" i="2"/>
  <c r="Q15" i="2"/>
  <c r="O74" i="2"/>
  <c r="Q56" i="2"/>
  <c r="Q55" i="2" s="1"/>
  <c r="S15" i="2"/>
  <c r="T15" i="2"/>
  <c r="V56" i="2"/>
  <c r="V55" i="2" s="1"/>
  <c r="V74" i="2"/>
  <c r="N74" i="2"/>
  <c r="P56" i="2"/>
  <c r="P55" i="2" s="1"/>
  <c r="S74" i="2"/>
  <c r="R15" i="2"/>
  <c r="G15" i="2"/>
  <c r="L15" i="2"/>
  <c r="L14" i="2" s="1"/>
  <c r="U15" i="2"/>
  <c r="Q78" i="2"/>
  <c r="L78" i="2"/>
  <c r="T78" i="2"/>
  <c r="U78" i="2"/>
  <c r="S78" i="2"/>
  <c r="R78" i="2"/>
  <c r="P78" i="2"/>
  <c r="O78" i="2"/>
  <c r="V78" i="2"/>
  <c r="V89" i="2"/>
  <c r="V86" i="2" s="1"/>
  <c r="U90" i="2"/>
  <c r="U13" i="2" s="1"/>
  <c r="N36" i="2"/>
  <c r="P14" i="2" l="1"/>
  <c r="P10" i="2" s="1"/>
  <c r="S14" i="2"/>
  <c r="N86" i="2"/>
  <c r="N78" i="2"/>
  <c r="U14" i="2"/>
  <c r="Q14" i="2"/>
  <c r="Q10" i="2" s="1"/>
  <c r="V14" i="2"/>
  <c r="V10" i="2" s="1"/>
  <c r="O14" i="2"/>
  <c r="R14" i="2"/>
  <c r="R10" i="2" s="1"/>
  <c r="O55" i="2"/>
  <c r="T14" i="2"/>
  <c r="N14" i="2"/>
  <c r="L10" i="2"/>
  <c r="T90" i="2"/>
  <c r="T13" i="2" s="1"/>
  <c r="U89" i="2"/>
  <c r="U86" i="2" l="1"/>
  <c r="U10" i="2" s="1"/>
  <c r="O10" i="2"/>
  <c r="S90" i="2"/>
  <c r="S13" i="2" s="1"/>
  <c r="T89" i="2"/>
  <c r="T86" i="2" l="1"/>
  <c r="T10" i="2" s="1"/>
  <c r="R90" i="2"/>
  <c r="R13" i="2" s="1"/>
  <c r="S89" i="2"/>
  <c r="S86" i="2" l="1"/>
  <c r="S10" i="2" s="1"/>
  <c r="Q90" i="2"/>
  <c r="Q13" i="2" s="1"/>
  <c r="R89" i="2"/>
  <c r="M83" i="2"/>
  <c r="F83" i="2" s="1"/>
  <c r="M81" i="2"/>
  <c r="F81" i="2" s="1"/>
  <c r="M80" i="2"/>
  <c r="F80" i="2" s="1"/>
  <c r="M77" i="2"/>
  <c r="F77" i="2" s="1"/>
  <c r="M76" i="2"/>
  <c r="M75" i="2"/>
  <c r="F75" i="2" s="1"/>
  <c r="M73" i="2"/>
  <c r="M72" i="2"/>
  <c r="F72" i="2" s="1"/>
  <c r="M71" i="2"/>
  <c r="M70" i="2"/>
  <c r="M69" i="2"/>
  <c r="M68" i="2"/>
  <c r="M67" i="2"/>
  <c r="M66" i="2"/>
  <c r="F65" i="2"/>
  <c r="M64" i="2"/>
  <c r="F64" i="2" s="1"/>
  <c r="M63" i="2"/>
  <c r="M62" i="2"/>
  <c r="M61" i="2"/>
  <c r="M60" i="2"/>
  <c r="M59" i="2"/>
  <c r="M58" i="2"/>
  <c r="M57" i="2"/>
  <c r="H51" i="2"/>
  <c r="I51" i="2"/>
  <c r="J51" i="2"/>
  <c r="K51" i="2"/>
  <c r="G51" i="2"/>
  <c r="M54" i="2"/>
  <c r="M52" i="2"/>
  <c r="M51" i="2" s="1"/>
  <c r="M50" i="2"/>
  <c r="F50" i="2" s="1"/>
  <c r="M49" i="2"/>
  <c r="F49" i="2" s="1"/>
  <c r="M43" i="2"/>
  <c r="M47" i="2"/>
  <c r="F47" i="2" s="1"/>
  <c r="M46" i="2"/>
  <c r="F46" i="2" s="1"/>
  <c r="M45" i="2"/>
  <c r="M19" i="2"/>
  <c r="M16" i="2"/>
  <c r="M18" i="2"/>
  <c r="M20" i="2"/>
  <c r="M21" i="2"/>
  <c r="F21" i="2" s="1"/>
  <c r="M22" i="2"/>
  <c r="M23" i="2"/>
  <c r="M24" i="2"/>
  <c r="F24" i="2" s="1"/>
  <c r="M25" i="2"/>
  <c r="M26" i="2"/>
  <c r="M27" i="2"/>
  <c r="M28" i="2"/>
  <c r="M29" i="2"/>
  <c r="M30" i="2"/>
  <c r="F30" i="2" s="1"/>
  <c r="M31" i="2"/>
  <c r="M32" i="2"/>
  <c r="F32" i="2" s="1"/>
  <c r="M33" i="2"/>
  <c r="M34" i="2"/>
  <c r="M38" i="2"/>
  <c r="M39" i="2"/>
  <c r="M40" i="2"/>
  <c r="F84" i="2"/>
  <c r="F85" i="2"/>
  <c r="F88" i="2"/>
  <c r="F94" i="2"/>
  <c r="F37" i="2"/>
  <c r="G42" i="2"/>
  <c r="M44" i="2"/>
  <c r="F44" i="2" s="1"/>
  <c r="D118" i="3"/>
  <c r="D113" i="3"/>
  <c r="D108" i="3"/>
  <c r="D103" i="3"/>
  <c r="D98" i="3"/>
  <c r="D93" i="3"/>
  <c r="D83" i="3"/>
  <c r="D88" i="3"/>
  <c r="D78" i="3"/>
  <c r="D68" i="3"/>
  <c r="D63" i="3"/>
  <c r="D58" i="3"/>
  <c r="D53" i="3"/>
  <c r="M36" i="2" l="1"/>
  <c r="M11" i="2"/>
  <c r="M12" i="2"/>
  <c r="R86" i="2"/>
  <c r="F52" i="2"/>
  <c r="M56" i="2"/>
  <c r="M79" i="2"/>
  <c r="M15" i="2"/>
  <c r="M14" i="2" s="1"/>
  <c r="P90" i="2"/>
  <c r="P13" i="2" s="1"/>
  <c r="Q89" i="2"/>
  <c r="F76" i="2"/>
  <c r="M74" i="2"/>
  <c r="F73" i="2"/>
  <c r="F71" i="2"/>
  <c r="F70" i="2"/>
  <c r="F69" i="2"/>
  <c r="F68" i="2"/>
  <c r="F67" i="2"/>
  <c r="F66" i="2"/>
  <c r="F61" i="2"/>
  <c r="F62" i="2"/>
  <c r="F63" i="2"/>
  <c r="F58" i="2"/>
  <c r="F59" i="2"/>
  <c r="F60" i="2"/>
  <c r="F51" i="2"/>
  <c r="M42" i="2"/>
  <c r="F19" i="2"/>
  <c r="F22" i="2"/>
  <c r="F25" i="2"/>
  <c r="F33" i="2"/>
  <c r="F27" i="2"/>
  <c r="F26" i="2"/>
  <c r="F28" i="2"/>
  <c r="F17" i="2"/>
  <c r="F29" i="2"/>
  <c r="F38" i="2"/>
  <c r="F11" i="2" s="1"/>
  <c r="F34" i="2"/>
  <c r="F18" i="2"/>
  <c r="F39" i="2"/>
  <c r="F20" i="2"/>
  <c r="F23" i="2"/>
  <c r="F31" i="2"/>
  <c r="F40" i="2"/>
  <c r="F43" i="2"/>
  <c r="Q86" i="2" l="1"/>
  <c r="P89" i="2"/>
  <c r="P86" i="2" l="1"/>
  <c r="E218" i="3"/>
  <c r="E213" i="3" s="1"/>
  <c r="G18" i="5" l="1"/>
  <c r="H18" i="5" s="1"/>
  <c r="I18" i="5" s="1"/>
  <c r="J18" i="5" s="1"/>
  <c r="K18" i="5" s="1"/>
  <c r="L18" i="5" s="1"/>
  <c r="M18" i="5" s="1"/>
  <c r="N18" i="5" s="1"/>
  <c r="O18" i="5" s="1"/>
  <c r="P18" i="5" s="1"/>
  <c r="Q18" i="5" s="1"/>
  <c r="R18" i="5" s="1"/>
  <c r="S18" i="5" s="1"/>
  <c r="T18" i="5" s="1"/>
  <c r="U18" i="5" s="1"/>
  <c r="D13" i="3" l="1"/>
  <c r="D25" i="3"/>
  <c r="D26" i="3"/>
  <c r="D27" i="3"/>
  <c r="D28" i="3"/>
  <c r="D30" i="3"/>
  <c r="D31" i="3"/>
  <c r="D32" i="3"/>
  <c r="D33" i="3"/>
  <c r="D35" i="3"/>
  <c r="D36" i="3"/>
  <c r="D37" i="3"/>
  <c r="D38" i="3"/>
  <c r="D40" i="3"/>
  <c r="D41" i="3"/>
  <c r="D42" i="3"/>
  <c r="D43" i="3"/>
  <c r="D45" i="3"/>
  <c r="D46" i="3"/>
  <c r="D47" i="3"/>
  <c r="D48" i="3"/>
  <c r="D50" i="3"/>
  <c r="D51" i="3"/>
  <c r="D52" i="3"/>
  <c r="D55" i="3"/>
  <c r="D56" i="3"/>
  <c r="D57" i="3"/>
  <c r="D60" i="3"/>
  <c r="D61" i="3"/>
  <c r="D62" i="3"/>
  <c r="D64" i="3"/>
  <c r="D65" i="3"/>
  <c r="D66" i="3"/>
  <c r="D67" i="3"/>
  <c r="D70" i="3"/>
  <c r="D71" i="3"/>
  <c r="D72" i="3"/>
  <c r="D73" i="3"/>
  <c r="D75" i="3"/>
  <c r="D76" i="3"/>
  <c r="D77" i="3"/>
  <c r="D80" i="3"/>
  <c r="D81" i="3"/>
  <c r="D82" i="3"/>
  <c r="D85" i="3"/>
  <c r="D86" i="3"/>
  <c r="D87" i="3"/>
  <c r="D90" i="3"/>
  <c r="D91" i="3"/>
  <c r="D92" i="3"/>
  <c r="D95" i="3"/>
  <c r="D96" i="3"/>
  <c r="D97" i="3"/>
  <c r="D100" i="3"/>
  <c r="D101" i="3"/>
  <c r="D102" i="3"/>
  <c r="D105" i="3"/>
  <c r="D106" i="3"/>
  <c r="D107" i="3"/>
  <c r="D110" i="3"/>
  <c r="D111" i="3"/>
  <c r="D112" i="3"/>
  <c r="D115" i="3"/>
  <c r="D116" i="3"/>
  <c r="D117" i="3"/>
  <c r="D122" i="3"/>
  <c r="D124" i="3"/>
  <c r="D126" i="3"/>
  <c r="D127" i="3"/>
  <c r="D128" i="3"/>
  <c r="D129" i="3"/>
  <c r="D131" i="3"/>
  <c r="D132" i="3"/>
  <c r="D133" i="3"/>
  <c r="D134" i="3"/>
  <c r="D136" i="3"/>
  <c r="D137" i="3"/>
  <c r="D138" i="3"/>
  <c r="D139" i="3"/>
  <c r="D144" i="3"/>
  <c r="D149" i="3"/>
  <c r="D151" i="3"/>
  <c r="D152" i="3"/>
  <c r="D154" i="3"/>
  <c r="D156" i="3"/>
  <c r="D157" i="3"/>
  <c r="D158" i="3"/>
  <c r="D159" i="3"/>
  <c r="D161" i="3"/>
  <c r="D162" i="3"/>
  <c r="D163" i="3"/>
  <c r="D164" i="3"/>
  <c r="D166" i="3"/>
  <c r="D167" i="3"/>
  <c r="D168" i="3"/>
  <c r="D169" i="3"/>
  <c r="D171" i="3"/>
  <c r="D172" i="3"/>
  <c r="D173" i="3"/>
  <c r="D174" i="3"/>
  <c r="D176" i="3"/>
  <c r="D179" i="3"/>
  <c r="D181" i="3"/>
  <c r="D182" i="3"/>
  <c r="D183" i="3"/>
  <c r="D184" i="3"/>
  <c r="D186" i="3"/>
  <c r="D187" i="3"/>
  <c r="D188" i="3"/>
  <c r="D189" i="3"/>
  <c r="D191" i="3"/>
  <c r="D192" i="3"/>
  <c r="D194" i="3"/>
  <c r="D201" i="3"/>
  <c r="D204" i="3"/>
  <c r="D214" i="3"/>
  <c r="D219" i="3"/>
  <c r="D221" i="3"/>
  <c r="D222" i="3"/>
  <c r="D223" i="3"/>
  <c r="D224" i="3"/>
  <c r="D226" i="3"/>
  <c r="D227" i="3"/>
  <c r="D228" i="3"/>
  <c r="D229" i="3"/>
  <c r="D231" i="3"/>
  <c r="D232" i="3"/>
  <c r="D233" i="3"/>
  <c r="D234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1" i="3"/>
  <c r="D262" i="3"/>
  <c r="D263" i="3"/>
  <c r="D264" i="3"/>
  <c r="D266" i="3"/>
  <c r="D267" i="3"/>
  <c r="D268" i="3"/>
  <c r="D269" i="3"/>
  <c r="D270" i="3"/>
  <c r="D271" i="3"/>
  <c r="D272" i="3"/>
  <c r="D273" i="3"/>
  <c r="D274" i="3"/>
  <c r="D276" i="3"/>
  <c r="D277" i="3"/>
  <c r="D278" i="3"/>
  <c r="D279" i="3"/>
  <c r="D281" i="3"/>
  <c r="D282" i="3"/>
  <c r="D283" i="3"/>
  <c r="D284" i="3"/>
  <c r="D286" i="3"/>
  <c r="D287" i="3"/>
  <c r="D288" i="3"/>
  <c r="D289" i="3"/>
  <c r="D291" i="3"/>
  <c r="D292" i="3"/>
  <c r="D293" i="3"/>
  <c r="D294" i="3"/>
  <c r="D296" i="3"/>
  <c r="D297" i="3"/>
  <c r="D298" i="3"/>
  <c r="D299" i="3"/>
  <c r="D301" i="3"/>
  <c r="D302" i="3"/>
  <c r="D303" i="3"/>
  <c r="D304" i="3"/>
  <c r="D311" i="3"/>
  <c r="D312" i="3"/>
  <c r="D313" i="3"/>
  <c r="D314" i="3"/>
  <c r="D315" i="3"/>
  <c r="D316" i="3"/>
  <c r="D317" i="3"/>
  <c r="D318" i="3"/>
  <c r="D319" i="3"/>
  <c r="D321" i="3"/>
  <c r="D322" i="3"/>
  <c r="D323" i="3"/>
  <c r="D324" i="3"/>
  <c r="D326" i="3"/>
  <c r="D327" i="3"/>
  <c r="D329" i="3"/>
  <c r="D331" i="3"/>
  <c r="D332" i="3"/>
  <c r="D334" i="3"/>
  <c r="D336" i="3"/>
  <c r="D337" i="3"/>
  <c r="D338" i="3"/>
  <c r="D339" i="3"/>
  <c r="D340" i="3"/>
  <c r="D341" i="3"/>
  <c r="D342" i="3"/>
  <c r="D343" i="3"/>
  <c r="D344" i="3"/>
  <c r="D349" i="3"/>
  <c r="D351" i="3"/>
  <c r="D352" i="3"/>
  <c r="D354" i="3"/>
  <c r="D356" i="3"/>
  <c r="D357" i="3"/>
  <c r="D358" i="3"/>
  <c r="D359" i="3"/>
  <c r="D370" i="3"/>
  <c r="D371" i="3"/>
  <c r="D372" i="3"/>
  <c r="D373" i="3"/>
  <c r="D374" i="3"/>
  <c r="D381" i="3"/>
  <c r="D382" i="3"/>
  <c r="D383" i="3"/>
  <c r="D384" i="3"/>
  <c r="D386" i="3"/>
  <c r="D388" i="3"/>
  <c r="D389" i="3"/>
  <c r="D391" i="3"/>
  <c r="D392" i="3"/>
  <c r="D393" i="3"/>
  <c r="D394" i="3"/>
  <c r="D396" i="3"/>
  <c r="D397" i="3"/>
  <c r="D398" i="3"/>
  <c r="D399" i="3"/>
  <c r="D401" i="3"/>
  <c r="D402" i="3"/>
  <c r="D403" i="3"/>
  <c r="D404" i="3"/>
  <c r="D21" i="3" l="1"/>
  <c r="K52" i="7" l="1"/>
  <c r="F54" i="2" l="1"/>
  <c r="E135" i="3"/>
  <c r="D135" i="3" l="1"/>
  <c r="D320" i="3" l="1"/>
  <c r="E170" i="3"/>
  <c r="D170" i="3" l="1"/>
  <c r="G53" i="2" l="1"/>
  <c r="H53" i="2"/>
  <c r="I53" i="2"/>
  <c r="J53" i="2"/>
  <c r="K53" i="2"/>
  <c r="M53" i="2"/>
  <c r="D205" i="3" l="1"/>
  <c r="D206" i="3"/>
  <c r="F53" i="2"/>
  <c r="D207" i="3"/>
  <c r="D209" i="3"/>
  <c r="D202" i="3"/>
  <c r="D203" i="3" l="1"/>
  <c r="D208" i="3"/>
  <c r="D200" i="3"/>
  <c r="M89" i="2"/>
  <c r="E390" i="3"/>
  <c r="E217" i="3"/>
  <c r="E212" i="3" s="1"/>
  <c r="E11" i="3" s="1"/>
  <c r="G74" i="2"/>
  <c r="H74" i="2"/>
  <c r="I74" i="2"/>
  <c r="J74" i="2"/>
  <c r="K74" i="2"/>
  <c r="E305" i="3"/>
  <c r="D295" i="3"/>
  <c r="D265" i="3"/>
  <c r="D235" i="3"/>
  <c r="D230" i="3"/>
  <c r="K42" i="2"/>
  <c r="E109" i="3"/>
  <c r="E104" i="3"/>
  <c r="D114" i="3"/>
  <c r="E99" i="3"/>
  <c r="F74" i="2" l="1"/>
  <c r="D280" i="3"/>
  <c r="D307" i="3"/>
  <c r="D310" i="3"/>
  <c r="D285" i="3"/>
  <c r="D306" i="3"/>
  <c r="D260" i="3"/>
  <c r="D216" i="3"/>
  <c r="D275" i="3"/>
  <c r="D290" i="3"/>
  <c r="D347" i="3"/>
  <c r="D390" i="3"/>
  <c r="D376" i="3"/>
  <c r="D109" i="3"/>
  <c r="D99" i="3"/>
  <c r="D348" i="3"/>
  <c r="D353" i="3"/>
  <c r="D104" i="3"/>
  <c r="D308" i="3"/>
  <c r="D346" i="3"/>
  <c r="D378" i="3"/>
  <c r="D300" i="3"/>
  <c r="D309" i="3"/>
  <c r="D217" i="3"/>
  <c r="F90" i="2"/>
  <c r="D350" i="3"/>
  <c r="E215" i="3"/>
  <c r="D380" i="3"/>
  <c r="D180" i="3"/>
  <c r="K93" i="2"/>
  <c r="J93" i="2"/>
  <c r="I93" i="2"/>
  <c r="H93" i="2"/>
  <c r="G93" i="2"/>
  <c r="M93" i="2"/>
  <c r="M48" i="2"/>
  <c r="M41" i="2" s="1"/>
  <c r="F93" i="2" l="1"/>
  <c r="D305" i="3"/>
  <c r="D395" i="3"/>
  <c r="D141" i="3"/>
  <c r="D22" i="3"/>
  <c r="D153" i="3" l="1"/>
  <c r="D400" i="3"/>
  <c r="D218" i="3"/>
  <c r="D212" i="3"/>
  <c r="E185" i="3"/>
  <c r="E165" i="3"/>
  <c r="E160" i="3"/>
  <c r="N45" i="2"/>
  <c r="E150" i="3"/>
  <c r="E130" i="3"/>
  <c r="E120" i="3"/>
  <c r="E94" i="3"/>
  <c r="E89" i="3"/>
  <c r="E84" i="3"/>
  <c r="E79" i="3"/>
  <c r="E74" i="3"/>
  <c r="E69" i="3"/>
  <c r="E59" i="3"/>
  <c r="E54" i="3"/>
  <c r="E49" i="3"/>
  <c r="E44" i="3"/>
  <c r="E39" i="3"/>
  <c r="E34" i="3"/>
  <c r="E24" i="3"/>
  <c r="F91" i="2"/>
  <c r="N42" i="2" l="1"/>
  <c r="N41" i="2" s="1"/>
  <c r="N12" i="2"/>
  <c r="N10" i="2"/>
  <c r="D123" i="3"/>
  <c r="D17" i="3"/>
  <c r="D155" i="3"/>
  <c r="D29" i="3"/>
  <c r="D94" i="3"/>
  <c r="D225" i="3"/>
  <c r="D368" i="3"/>
  <c r="D125" i="3"/>
  <c r="D177" i="3"/>
  <c r="D355" i="3"/>
  <c r="E18" i="3"/>
  <c r="D23" i="3"/>
  <c r="D44" i="3"/>
  <c r="D74" i="3"/>
  <c r="D165" i="3"/>
  <c r="E140" i="3"/>
  <c r="D148" i="3"/>
  <c r="D365" i="3"/>
  <c r="D369" i="3"/>
  <c r="D16" i="3"/>
  <c r="D24" i="3"/>
  <c r="D49" i="3"/>
  <c r="D79" i="3"/>
  <c r="D185" i="3"/>
  <c r="D379" i="3"/>
  <c r="D54" i="3"/>
  <c r="D197" i="3"/>
  <c r="D366" i="3"/>
  <c r="D34" i="3"/>
  <c r="D84" i="3"/>
  <c r="D377" i="3"/>
  <c r="D59" i="3"/>
  <c r="D89" i="3"/>
  <c r="D199" i="3"/>
  <c r="D367" i="3"/>
  <c r="D39" i="3"/>
  <c r="D69" i="3"/>
  <c r="D130" i="3"/>
  <c r="D150" i="3"/>
  <c r="D160" i="3"/>
  <c r="D196" i="3"/>
  <c r="D333" i="3"/>
  <c r="D335" i="3"/>
  <c r="F92" i="2"/>
  <c r="F13" i="2" s="1"/>
  <c r="E328" i="3"/>
  <c r="E12" i="3" s="1"/>
  <c r="E9" i="3" s="1"/>
  <c r="D9" i="3" s="1"/>
  <c r="D220" i="3"/>
  <c r="E345" i="3"/>
  <c r="E330" i="3"/>
  <c r="D330" i="3" l="1"/>
  <c r="D147" i="3"/>
  <c r="D120" i="3"/>
  <c r="D178" i="3"/>
  <c r="D375" i="3"/>
  <c r="D175" i="3"/>
  <c r="E325" i="3"/>
  <c r="D328" i="3"/>
  <c r="D364" i="3"/>
  <c r="D211" i="3"/>
  <c r="D213" i="3"/>
  <c r="D363" i="3"/>
  <c r="D193" i="3"/>
  <c r="D345" i="3"/>
  <c r="D198" i="3"/>
  <c r="E14" i="3"/>
  <c r="D18" i="3"/>
  <c r="D362" i="3"/>
  <c r="D361" i="3"/>
  <c r="E210" i="3"/>
  <c r="D210" i="3" s="1"/>
  <c r="D145" i="3"/>
  <c r="D190" i="3"/>
  <c r="D215" i="3"/>
  <c r="D19" i="3"/>
  <c r="M55" i="2"/>
  <c r="M82" i="2"/>
  <c r="M78" i="2" s="1"/>
  <c r="M87" i="2"/>
  <c r="M86" i="2" s="1"/>
  <c r="D10" i="3" l="1"/>
  <c r="D14" i="3"/>
  <c r="M10" i="2"/>
  <c r="D143" i="3"/>
  <c r="D142" i="3"/>
  <c r="D325" i="3"/>
  <c r="D360" i="3"/>
  <c r="D140" i="3"/>
  <c r="K87" i="2"/>
  <c r="J87" i="2"/>
  <c r="I87" i="2"/>
  <c r="H87" i="2"/>
  <c r="G87" i="2"/>
  <c r="K82" i="2"/>
  <c r="J82" i="2"/>
  <c r="I82" i="2"/>
  <c r="H82" i="2"/>
  <c r="G82" i="2"/>
  <c r="K79" i="2"/>
  <c r="J79" i="2"/>
  <c r="I79" i="2"/>
  <c r="H79" i="2"/>
  <c r="G79" i="2"/>
  <c r="J56" i="2"/>
  <c r="J55" i="2" s="1"/>
  <c r="I56" i="2"/>
  <c r="I55" i="2" s="1"/>
  <c r="H56" i="2"/>
  <c r="H55" i="2" s="1"/>
  <c r="G56" i="2"/>
  <c r="K48" i="2"/>
  <c r="F45" i="2"/>
  <c r="I42" i="2"/>
  <c r="I41" i="2" s="1"/>
  <c r="H42" i="2"/>
  <c r="H41" i="2" s="1"/>
  <c r="K36" i="2"/>
  <c r="J36" i="2"/>
  <c r="I36" i="2"/>
  <c r="I14" i="2" s="1"/>
  <c r="H36" i="2"/>
  <c r="G36" i="2"/>
  <c r="G14" i="2" s="1"/>
  <c r="F16" i="2"/>
  <c r="J15" i="2"/>
  <c r="H15" i="2"/>
  <c r="F57" i="2" l="1"/>
  <c r="F12" i="2" s="1"/>
  <c r="K12" i="2"/>
  <c r="F48" i="2"/>
  <c r="K41" i="2"/>
  <c r="J14" i="2"/>
  <c r="H14" i="2"/>
  <c r="F82" i="2"/>
  <c r="F87" i="2"/>
  <c r="F79" i="2"/>
  <c r="G55" i="2"/>
  <c r="F36" i="2"/>
  <c r="D11" i="3"/>
  <c r="D12" i="3"/>
  <c r="G41" i="2"/>
  <c r="K15" i="2"/>
  <c r="K14" i="2" s="1"/>
  <c r="J78" i="2"/>
  <c r="J42" i="2"/>
  <c r="J41" i="2" s="1"/>
  <c r="K78" i="2"/>
  <c r="H78" i="2"/>
  <c r="K56" i="2"/>
  <c r="K55" i="2" s="1"/>
  <c r="I78" i="2"/>
  <c r="G78" i="2"/>
  <c r="F78" i="2" l="1"/>
  <c r="F42" i="2"/>
  <c r="F14" i="2"/>
  <c r="F15" i="2"/>
  <c r="F41" i="2"/>
  <c r="F56" i="2"/>
  <c r="F55" i="2"/>
  <c r="K89" i="2"/>
  <c r="K86" i="2" l="1"/>
  <c r="J89" i="2"/>
  <c r="J86" i="2" s="1"/>
  <c r="K10" i="2" l="1"/>
  <c r="J10" i="2"/>
  <c r="I89" i="2"/>
  <c r="I86" i="2" s="1"/>
  <c r="I10" i="2" s="1"/>
  <c r="H89" i="2" l="1"/>
  <c r="H86" i="2" l="1"/>
  <c r="H10" i="2" s="1"/>
  <c r="G89" i="2"/>
  <c r="G86" i="2" l="1"/>
  <c r="F89" i="2"/>
  <c r="G10" i="2" l="1"/>
  <c r="F10" i="2" s="1"/>
  <c r="F86" i="2"/>
</calcChain>
</file>

<file path=xl/sharedStrings.xml><?xml version="1.0" encoding="utf-8"?>
<sst xmlns="http://schemas.openxmlformats.org/spreadsheetml/2006/main" count="3279" uniqueCount="407">
  <si>
    <t>№ п/п</t>
  </si>
  <si>
    <t>Наименование муниципальной программы, подпрограммы, основного мероприятия</t>
  </si>
  <si>
    <t>Ресурсное обеспечение, тыс. руб.</t>
  </si>
  <si>
    <t xml:space="preserve">Всего </t>
  </si>
  <si>
    <t>Всего, в том числе</t>
  </si>
  <si>
    <t>федеральный бюджет</t>
  </si>
  <si>
    <t>областной бюджет</t>
  </si>
  <si>
    <t xml:space="preserve">местный бюджет </t>
  </si>
  <si>
    <t>другие источники</t>
  </si>
  <si>
    <t>1.</t>
  </si>
  <si>
    <t>Подпрограмма  «Культурно–досуговая деятельность»</t>
  </si>
  <si>
    <t>Основное мероприятие «Организация и развитие деятельности клубных формирований, народных коллективов»</t>
  </si>
  <si>
    <t>Обеспечение деятельности (оказание услуг) муниципальных учреждений</t>
  </si>
  <si>
    <t>Обеспечение доступности культурного окружения граждан с ограниченными возможностями жизнедеятельности</t>
  </si>
  <si>
    <t>Обеспечение деятельности (оказание услуг) культурно-досуговых учреждений, в  части организации и развития деятельности клубных формирований, народных коллективов в части  погашения кредиторской задолженности, пени, штрафов</t>
  </si>
  <si>
    <t>Расходы на оплату исполнительных документов по взысканию денежных средств (сфера культура)</t>
  </si>
  <si>
    <t xml:space="preserve">Капитальные вложения в объекты муниципальной собственности </t>
  </si>
  <si>
    <t>Капитальные вложения в объекты муниципальной собственности (реконструкция и техническое переоснащение Дворца культуры железнодорожников г. Свободный)</t>
  </si>
  <si>
    <t>Разработка проектно-сметной документации на капитальный ремонт здания МБУ ДК им. С. Лазо в г. Свободный</t>
  </si>
  <si>
    <t>Капитальные вложения в объекты муниципальной собственности  в части погашения кредиторской задолженности</t>
  </si>
  <si>
    <t>местный бюджет</t>
  </si>
  <si>
    <t>Укрепление материально технической базы ДК Лазо за счет денежных средств (благотворительное пожертвование) от ООО «Газпром трансгаз Томск»</t>
  </si>
  <si>
    <t>Другие источники</t>
  </si>
  <si>
    <t>Областной бюджет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</si>
  <si>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(реконструкция и техническое переоснащение Дворца культуры железнодорожников г. Свободный)</t>
  </si>
  <si>
    <t>Основное мероприятие «Организация и проведение общегородских мероприятий»</t>
  </si>
  <si>
    <t>Обеспечение деятельности (оказание услуг) культурно-досуговых учреждений, в части организации и проведения общегородских мероприятий</t>
  </si>
  <si>
    <t>2.</t>
  </si>
  <si>
    <t>Подпрограмма «Историко–культурное наследие»</t>
  </si>
  <si>
    <t>2.1.</t>
  </si>
  <si>
    <t xml:space="preserve">Основное мероприятие «Сохранение, учет и публичное представление исторического и культурного наследия» </t>
  </si>
  <si>
    <t>Обеспечение деятельности (оказание услуг) музеев в части погашения кредиторской задолженности, пени, штрафов</t>
  </si>
  <si>
    <t>3.</t>
  </si>
  <si>
    <t>Подпрограмма  «Библиотечное обслуживание»</t>
  </si>
  <si>
    <t>3.1.</t>
  </si>
  <si>
    <t>Основное мероприятие «Содержание и комплектование библиотек и развитие библиотечного дела» </t>
  </si>
  <si>
    <t>другие источники (благотворительные пожертвования)</t>
  </si>
  <si>
    <t>Обеспечение деятельности (оказание услуг ) муниципальных учреждений</t>
  </si>
  <si>
    <t>Приведение в соответствие строительным нормам и правилам доступности объектов культуры, для людей с ограниченными возможностями здоровья</t>
  </si>
  <si>
    <t>Пополнение библиотечного фонда</t>
  </si>
  <si>
    <t>Мероприятия государственной программы Российской федерации «Доступная среда» на 2011-2015 годы</t>
  </si>
  <si>
    <t>Обеспечение деятельности (оказание услуг) библиотек, пополнение библиотечного фонда в части погашения кредиторской задолженности, пени, штрафов</t>
  </si>
  <si>
    <t>Разработка проектно-сметной документации на капитальный ремонт Центральной городской библиотеки</t>
  </si>
  <si>
    <t>4.</t>
  </si>
  <si>
    <t>Подпрограмма  «Прочие мероприятия в области культуры»</t>
  </si>
  <si>
    <t>4.1.</t>
  </si>
  <si>
    <t>Основное мероприятие "Обеспечение функций органов местного самоуправления в сфере культуры" </t>
  </si>
  <si>
    <t>Обеспечение деятельности органов местного самоуправления</t>
  </si>
  <si>
    <t>Обеспечение деятельности органов местного самоуправления  в части погашения кредиторской задолженности, пени, штрафов</t>
  </si>
  <si>
    <t>4.2.</t>
  </si>
  <si>
    <t>Основное мероприятие «Обеспечение функций централизованной бухгалтерии и хозяйственно-эксплуатационной группы в сфере культуры»</t>
  </si>
  <si>
    <t>Учебно-методические кабинеты, ХЭГ, ЦБ – обеспечение деятельности подведомственных учреждений в части погашения кредиторской задолженности, пеней, штрафов</t>
  </si>
  <si>
    <t>5.</t>
  </si>
  <si>
    <t>Подпрограмма  «Укрепление материально технической базы, оснащение оборудованием и модернизация детских школ искусств»</t>
  </si>
  <si>
    <t>5.1.</t>
  </si>
  <si>
    <t>Софинансирование расходных обязательств на реализации мероприятий федеральной целевой программы «Культура России 2012-2018 годы»</t>
  </si>
  <si>
    <t>Приложение № 4</t>
  </si>
  <si>
    <t>1.2</t>
  </si>
  <si>
    <t>1.1.1</t>
  </si>
  <si>
    <t>1.1.2</t>
  </si>
  <si>
    <t>1.1.3</t>
  </si>
  <si>
    <t>1.1.4</t>
  </si>
  <si>
    <t>1.1.6</t>
  </si>
  <si>
    <t>1.1</t>
  </si>
  <si>
    <t>1.1.8</t>
  </si>
  <si>
    <t>1.1.9</t>
  </si>
  <si>
    <t>1.1.10</t>
  </si>
  <si>
    <t>1.1.11</t>
  </si>
  <si>
    <t>1.2.1</t>
  </si>
  <si>
    <t>2.1.1</t>
  </si>
  <si>
    <t>2.1.2</t>
  </si>
  <si>
    <t>2.1.3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</si>
  <si>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</si>
  <si>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</si>
  <si>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</si>
  <si>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</si>
  <si>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</si>
  <si>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</si>
  <si>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</si>
  <si>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</si>
  <si>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3.1.9</t>
  </si>
  <si>
    <t>4.1.1</t>
  </si>
  <si>
    <t>4.1.2</t>
  </si>
  <si>
    <t>4.2.1</t>
  </si>
  <si>
    <t>4.2.2</t>
  </si>
  <si>
    <t>5.1.1</t>
  </si>
  <si>
    <t>Отдел культуры администрации города, МБУ Дом культуры имени С. Лазо, МБУК «ДНТ имени Петра Комарова», Администрация города Свободного</t>
  </si>
  <si>
    <t>Отдел культуры администрации города, МБУК «Свободненский краеведческий музей имени Н. И. Попова</t>
  </si>
  <si>
    <t>Отдел культуры администрации города, МБУК «Централизованная библиотечная система»</t>
  </si>
  <si>
    <t xml:space="preserve">Отдел культуры администрации города
</t>
  </si>
  <si>
    <t xml:space="preserve">Отдел культуры администрации города, МАУ ДО "Детская школа искусств" </t>
  </si>
  <si>
    <t>Исполнители программных мероприятий</t>
  </si>
  <si>
    <t>1.1.5</t>
  </si>
  <si>
    <t>1.1.7</t>
  </si>
  <si>
    <t>1.1.12</t>
  </si>
  <si>
    <t>2.1.4</t>
  </si>
  <si>
    <t>«Развитие и сохранение культуры и искусства в городе Свободном»</t>
  </si>
  <si>
    <t>1.1.13</t>
  </si>
  <si>
    <t>Реконструкция и техническое переоснащение Дворца культуры железнодорожников в части разработки «Дизайн - проекта» интерьера помещений</t>
  </si>
  <si>
    <t>Капитальный ремонт Центральной городской библиотеки ул.К-Маркса,12,г.Свободный</t>
  </si>
  <si>
    <t>1.2.2</t>
  </si>
  <si>
    <t>Приобретение сценического комплекса 10*8*8 с порталами, с коньковой крышей, подиумом</t>
  </si>
  <si>
    <t>2.1.5</t>
  </si>
  <si>
    <t>Проведение ремонтно-реставрационных работ памятников истории, архитектуры, монументального искусства</t>
  </si>
  <si>
    <t>Управление по ЖКХ и благоустройству администрации города Свободного;  МКУ "Стройсервис"</t>
  </si>
  <si>
    <t>2.2</t>
  </si>
  <si>
    <t>2.2.1</t>
  </si>
  <si>
    <t>Основное мероприятие "Сохранение, использование, популяризация и охрана объектов исторического и культурного наследия"</t>
  </si>
  <si>
    <t>Мероприятия по сохранению памятников амурчанам, погибшим в годы Великой Отечественной войны и войны с Японией 1945 года</t>
  </si>
  <si>
    <t>Основное мероприятие "Участие в софинансировании расходных обязательств на реализации мероприятий федеральной целевой программы «Культура России 2012-2018 годы»</t>
  </si>
  <si>
    <t>Капитальные вложения в объекты муниципальной собственности</t>
  </si>
  <si>
    <t>Предпроектные работы по строительству ДШИ на 650 мест, включающие в себя выполнение эскизного проекта, разработку ТЗ и ТЭП</t>
  </si>
  <si>
    <t>Основное мероприятие "Участие в софинансировании расходных обязательств на реализации мероприятий государственной программы«Развитие и сохранение культуры и искусства Амурской области»</t>
  </si>
  <si>
    <t>5.2.</t>
  </si>
  <si>
    <t>5.2.1</t>
  </si>
  <si>
    <t>5.2.2</t>
  </si>
  <si>
    <t>1.1.14</t>
  </si>
  <si>
    <t>1.1.15</t>
  </si>
  <si>
    <t>«Корректировка ПСД по объекту: «Реконструкция и техническое переоснащение Дворца культуры железнодорожников г.Свободного» с последующим прохождением повторной экспертизы документации объекта»</t>
  </si>
  <si>
    <t>"Мероприятия по сносу электтроподстанции ДК ЖД пер. Театральный, 2"</t>
  </si>
  <si>
    <t>1.1.16</t>
  </si>
  <si>
    <t>Расходы на содержание объекта незавершенной реконструкции и технического переоснащения ДК ЖД г. Свободный, пер. Театральный,2</t>
  </si>
  <si>
    <t>1.1.17</t>
  </si>
  <si>
    <t>Строительно-техническая экспертиза объекта "Реконструкция и техническое переоснащение Дворца культуры железнодорожников в г. Свободный"</t>
  </si>
  <si>
    <t>Капитальный ремонт внутренних инженерных систем отопления, холодного водоснабжения и канализации помещений МБУК "ЦБС" г. Свободного по адресу: Амурская область, г. Свободный, ул. Почтамтская, 50</t>
  </si>
  <si>
    <t>Капитальный ремонт Центральной городской библиотеки имени Н.К. Крупской, г. Свободный, ул. 50 лет Октября,41</t>
  </si>
  <si>
    <t xml:space="preserve">Выравнивание обеспеченности муниципальных образований по реализации ими отдельных расходных обязательств </t>
  </si>
  <si>
    <t>3.1.10</t>
  </si>
  <si>
    <t>3.1.11</t>
  </si>
  <si>
    <t>3.1.12</t>
  </si>
  <si>
    <t>3.1.13</t>
  </si>
  <si>
    <t>3.1.14</t>
  </si>
  <si>
    <t>Капитальный ремонт узла учета тепловой энергии библиотеки по адресу: Амурская область, г. Свободный, ул. Кирова, д.95</t>
  </si>
  <si>
    <t>Оснащение музыкальными инструментами, оборудованием и учебными материалами детских школ искусств</t>
  </si>
  <si>
    <t>Код бюджетной классификации</t>
  </si>
  <si>
    <t>ГРБС</t>
  </si>
  <si>
    <t>РЗ ПР</t>
  </si>
  <si>
    <t>ЦСР</t>
  </si>
  <si>
    <t>«Развитие и сохранение культуры и искусства в городе Свободном »</t>
  </si>
  <si>
    <t>001</t>
  </si>
  <si>
    <t>Администрация города Свободного</t>
  </si>
  <si>
    <t>004</t>
  </si>
  <si>
    <t>Отдел культуры администрации города</t>
  </si>
  <si>
    <t>015</t>
  </si>
  <si>
    <t>МКУ «Стройсервис»</t>
  </si>
  <si>
    <t>0801</t>
  </si>
  <si>
    <t>Отдел культуры администрации города, МБУ Дом культуры имени С. Лазо, МБУК «ДНТ имени Петра Комарова», Администрация города Свободного,МКУ «Стройсервис»</t>
  </si>
  <si>
    <t>1.1.</t>
  </si>
  <si>
    <t>61 1 0003</t>
  </si>
  <si>
    <t>Обеспечение деятельности (оказание услуг) культурно-досуговых учреждений, в  части организации и развития деятельности клубных формирований, народных коллективов   в части погашения кредиторской задолженности, пени, штрафов</t>
  </si>
  <si>
    <t>Расходы на оплату исполнительных документов по взысканию денежных средств (сфера культуры)</t>
  </si>
  <si>
    <t>Капитальные вложения в объекты муниципальной собственности (реконструкция и техническое переоснащение ДК ЖД)</t>
  </si>
  <si>
    <t>61 1 01 08170</t>
  </si>
  <si>
    <t>Капитальные вложения в объекты муниципальной собственности в части погашения кредиторской задолженности</t>
  </si>
  <si>
    <t>61.1.01.00011**</t>
  </si>
  <si>
    <t>61.1.01.08130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</si>
  <si>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</si>
  <si>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61.1.01.55050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</si>
  <si>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округа, за счет средств областного бюджета</t>
  </si>
  <si>
    <t>61.1.01.80510</t>
  </si>
  <si>
    <t>61.1.01.08190</t>
  </si>
  <si>
    <t>61.1.01.08240</t>
  </si>
  <si>
    <t>"Мероприятия по сносу электроподстанции ДК ЖД по пер. Театральный, 2"</t>
  </si>
  <si>
    <t>61.1.01.08250</t>
  </si>
  <si>
    <t>61.1.01.08290</t>
  </si>
  <si>
    <t>Реконструкция и техническое переоснащение Дворца культуры железнодорожников</t>
  </si>
  <si>
    <t>61.1.01.08160</t>
  </si>
  <si>
    <t>61.1.01.08270</t>
  </si>
  <si>
    <t>1.2.</t>
  </si>
  <si>
    <t>Обеспечение деятельности (оказание услуг) культурно-досуговых учреждений, в части организации и  проведения общегородских мероприятий</t>
  </si>
  <si>
    <t>61.1.02.08220</t>
  </si>
  <si>
    <t>Подпрограмма  «Историко –культурное наследие»</t>
  </si>
  <si>
    <t>Отдел культуры администрации города, МБУК «Свободненский краеведческий музей имени Н. И. Попова»</t>
  </si>
  <si>
    <t>Выравнивание обеспеченности муниципальных образований по реализации имиотдельных расходных обязательств Предоставление субсидии бюджетным, автономным учреждениям и иным не комерческим организаиям)</t>
  </si>
  <si>
    <t>61.2.01.S7710</t>
  </si>
  <si>
    <t>61.2.02.00000</t>
  </si>
  <si>
    <t>61.2.02.S0550</t>
  </si>
  <si>
    <t>Основное мероприятие «Содержание и комплектование библиотек и развитие библиотечного дела»</t>
  </si>
  <si>
    <t>61.3.01.S7710</t>
  </si>
  <si>
    <t>61.3.01.08120</t>
  </si>
  <si>
    <t>61 3 0002</t>
  </si>
  <si>
    <t>61 3 0003</t>
  </si>
  <si>
    <t>61 3 0004</t>
  </si>
  <si>
    <t>61 3 5027</t>
  </si>
  <si>
    <t>61 3 01 08150</t>
  </si>
  <si>
    <t>61 3 01 08210</t>
  </si>
  <si>
    <t>61.3.01.08280</t>
  </si>
  <si>
    <t>61.3.01.08260</t>
  </si>
  <si>
    <t>0804</t>
  </si>
  <si>
    <t>Основное мероприятие "Обеспечение функций органов местного самоуправления в сфере культуры"</t>
  </si>
  <si>
    <t xml:space="preserve">Обеспечение деятельности органов местного самоуправления </t>
  </si>
  <si>
    <t>Основное мероприятие "Обеспечение функций централизованной бухгалтерии и хозяйственно-эксплуатационной группы в сфере культуры</t>
  </si>
  <si>
    <t>Учебно-методические кабинеты, ХЭГ, ЦБ- обеспечение деятельности подведомственных учреждений в части погашения кредиторской задолженности, пеней, штрафов</t>
  </si>
  <si>
    <t>0703</t>
  </si>
  <si>
    <t>61 5 0000</t>
  </si>
  <si>
    <t>Отдел культуры администрации города, МАУ ДО "Детская школа искусств"; Управление по ЖКХ и благоустройству администрации города Свободного;  МКУ "Стройсервис"</t>
  </si>
  <si>
    <t>61 5 0001</t>
  </si>
  <si>
    <t>Основное мероприятие "Участие в софинансировании расходных обязательств на реализацию мероприятий государственной программы «Развитие и сохранение культуры и искусства Амурской области»</t>
  </si>
  <si>
    <t>61.5.02.00000</t>
  </si>
  <si>
    <t>5.2.1.</t>
  </si>
  <si>
    <t>61.5.02.S7110</t>
  </si>
  <si>
    <t>5.2.2.</t>
  </si>
  <si>
    <t>61.5.02.07600</t>
  </si>
  <si>
    <t>5.2.3.</t>
  </si>
  <si>
    <t>61.5.03.08300</t>
  </si>
  <si>
    <t>1.1.18</t>
  </si>
  <si>
    <t>Расходы по вводу объекта в эксплуатацию-Дворец культуры железнодорожников</t>
  </si>
  <si>
    <t>61.1.01.08340</t>
  </si>
  <si>
    <t>2.2.2</t>
  </si>
  <si>
    <t>61.2.03.00000</t>
  </si>
  <si>
    <t>Расходя на приобретение и установку памятника участнику ВОВ Беседину Н.С.</t>
  </si>
  <si>
    <t>61 3 01 00501</t>
  </si>
  <si>
    <t>Мероприятия по пожарной безопасности</t>
  </si>
  <si>
    <t>61.3.01.08200</t>
  </si>
  <si>
    <t>61.3.01.08330</t>
  </si>
  <si>
    <t>Расходы по вводу объектов в эксплуатацию МБУК ЦБС</t>
  </si>
  <si>
    <t>61.3.01.08350</t>
  </si>
  <si>
    <t>Ремонт учреждений культуры</t>
  </si>
  <si>
    <t>61.3.01.08310</t>
  </si>
  <si>
    <t>Выполнение проектных изыскательных работ по объекту " Строительство детской школы искусств на 650 мест, г. Свободный Амурской области</t>
  </si>
  <si>
    <t>61.5.02.07601</t>
  </si>
  <si>
    <t>3.1.15</t>
  </si>
  <si>
    <t>3.1.16</t>
  </si>
  <si>
    <t>Расходы по вводу в эксплуатацию-дворец культуры железнодорожников</t>
  </si>
  <si>
    <t>Расходы на приобретение и установку памятника участнику ВОВ Беседину Н.С.</t>
  </si>
  <si>
    <t>3.1.17</t>
  </si>
  <si>
    <t>61.2.02.08230</t>
  </si>
  <si>
    <t>2.3</t>
  </si>
  <si>
    <t>Основное мероприятие "Расходы на приобретение и установку памятника участнику ВОВ"</t>
  </si>
  <si>
    <t>2.3.1</t>
  </si>
  <si>
    <t>61.2.03.08320</t>
  </si>
  <si>
    <t>Выравниваниеобеспеченности муниципальных образований по реализации ими отдельных расходных обязательств Предоставление субсидии бюджетным, автономным учреждениям и иным не комерческим организаиям)</t>
  </si>
  <si>
    <t>Основное мероприятие "Участие в софинансировании расходных обязательств по реализации мероприятий  целевой программы «Культура России 2012-2018 годы»</t>
  </si>
  <si>
    <t>5.3</t>
  </si>
  <si>
    <t>5.3.1.</t>
  </si>
  <si>
    <t>Основное мероприятие"Оснащение музыкальными инструментами, оборудование и учебными материалами детских школ искусств"</t>
  </si>
  <si>
    <t>61.5.03.00000</t>
  </si>
  <si>
    <t>Расходы на техническое оснащение МБУК "Свободненский краеведческий музей им.Н.И.Попова"</t>
  </si>
  <si>
    <t>61.2.01.08360</t>
  </si>
  <si>
    <t>3.2</t>
  </si>
  <si>
    <t>3.2.1</t>
  </si>
  <si>
    <t>Основное мероприятие "Региональный проект " Культурная среда"</t>
  </si>
  <si>
    <t>61.3.А1.00000</t>
  </si>
  <si>
    <t>Реализация мероприятий по созданию модельных муниципальных библиотек</t>
  </si>
  <si>
    <t>Основное мероприятие "Расходы на приобретение и установку памятниа участнику ВОВ"</t>
  </si>
  <si>
    <t>5.3.1</t>
  </si>
  <si>
    <t>Отдел культуры администрации города Свободный</t>
  </si>
  <si>
    <t>Основное мероприятие "Оснащение музыкальными инструментами, оборудованием и учебными материалами детских школ искусств</t>
  </si>
  <si>
    <t>Расходы на содержание объекта незавершенной реконструкции и технического переоснащения ДК ЖД г. Свободный пер.Театральный</t>
  </si>
  <si>
    <t>1.1.19</t>
  </si>
  <si>
    <t>Основное мероприятие "Региональный проект" Культурная среда</t>
  </si>
  <si>
    <t>3.2.2</t>
  </si>
  <si>
    <t>61.3.А1.80780</t>
  </si>
  <si>
    <t>5.2.3</t>
  </si>
  <si>
    <t>Выполнение проектных изыскательных работ по объекту "строительство детской школы искусств на 650 мест г. Свободный амурской области</t>
  </si>
  <si>
    <t>61 0 00 00000</t>
  </si>
  <si>
    <t>61 1 00 00000</t>
  </si>
  <si>
    <t>61 1 01 00000</t>
  </si>
  <si>
    <t>61 1 01 01002</t>
  </si>
  <si>
    <t>61 1 01 S7710</t>
  </si>
  <si>
    <t>61 1 02 08120
61 1 01 00520</t>
  </si>
  <si>
    <t>611 01 08500</t>
  </si>
  <si>
    <t>61 1 01 00010</t>
  </si>
  <si>
    <t>61 1 01 S7110        6110108160</t>
  </si>
  <si>
    <t>61 1 02 00000</t>
  </si>
  <si>
    <t>61 1 02 08110</t>
  </si>
  <si>
    <t>61 2 00 00000</t>
  </si>
  <si>
    <t>61 2 01 00000</t>
  </si>
  <si>
    <t>61 2 01 01002</t>
  </si>
  <si>
    <t>61 2 01 08130
61 2 01 00520</t>
  </si>
  <si>
    <t>61 2 01 08500</t>
  </si>
  <si>
    <t>61 3 00 00000</t>
  </si>
  <si>
    <t>61 3 01 00000</t>
  </si>
  <si>
    <t>61 3 01 01002</t>
  </si>
  <si>
    <t>61 3 01 00520</t>
  </si>
  <si>
    <t>61 4 00 00000</t>
  </si>
  <si>
    <t>61 4 01 00000</t>
  </si>
  <si>
    <t>61 4 01 01001</t>
  </si>
  <si>
    <t>61 4 01 00510</t>
  </si>
  <si>
    <t>61 4 02 00000</t>
  </si>
  <si>
    <t>61 4 02 01002</t>
  </si>
  <si>
    <t>61 4 02 01003</t>
  </si>
  <si>
    <t>61 4 02 00530</t>
  </si>
  <si>
    <t>Капитальный ремонт  Центральной детской библиотеки по адресу: Амурская область, г. Свободный, ул. Почтамтская, 50, технологические решения и благоустройство прилегающей территории</t>
  </si>
  <si>
    <t>2.4</t>
  </si>
  <si>
    <t>Основное мероприятие "Региональный проект "Культурная среда""</t>
  </si>
  <si>
    <t>2.4.1</t>
  </si>
  <si>
    <t>Техническое оснащение региональных и муниципальных музеев</t>
  </si>
  <si>
    <t>61.2.А1.00000</t>
  </si>
  <si>
    <t>61.2.А1.55900</t>
  </si>
  <si>
    <t>Капитальный ремонт Центральной детской библиотеки по адресу: Амурская область г. Свободный ул.Почтамтская 50, технологические решения и благоустройство прилегающей территории</t>
  </si>
  <si>
    <t>61.3.А1.Д4540</t>
  </si>
  <si>
    <t>61.3.А1.54540</t>
  </si>
  <si>
    <t>3.2.3</t>
  </si>
  <si>
    <t>Расходы на техническое оснащение МБУК "Свободненский краевелческий музей им.Н.И.Попова"</t>
  </si>
  <si>
    <t>Координатор программы, подпрограмм, участники муниципальной программы</t>
  </si>
  <si>
    <t>Показатели реализации программы, подпрограммы, мероприятий (наименование/ ед. измерения)</t>
  </si>
  <si>
    <t>Базисный год (2013)</t>
  </si>
  <si>
    <t>Значение планового показателя по годам реализации</t>
  </si>
  <si>
    <t>Отношение последнего года к базисному году,%</t>
  </si>
  <si>
    <t xml:space="preserve">Отдел культуры администрации г.Свободного </t>
  </si>
  <si>
    <t>Удельный вес населения города, посещающего зрелищные, концертные и культурно - досуговые мероприятия, в общей численности населения, в процентах</t>
  </si>
  <si>
    <t xml:space="preserve">Доля представленных (во всех формах) зрителю музейных предметов в общем количестве музейных предметов основного фонда, в процентах </t>
  </si>
  <si>
    <t>Доля населения города, охваченного музейным обслуживанием, в процентах</t>
  </si>
  <si>
    <t>Доля объектов культурного наследия, находящихся в удовлетворительном состоянии, в общем количестве объектов культурного наследия муниципального значения, в процентах</t>
  </si>
  <si>
    <t xml:space="preserve">Доля населения города, охваченного библиотечным обслуживанием, в процентах </t>
  </si>
  <si>
    <t>Уровень удовлетворенности населения города качеством предоставления муниципальных услуг в сфере культуры, в процентах</t>
  </si>
  <si>
    <t>Отдел культуры администрации города Свободного</t>
  </si>
  <si>
    <t xml:space="preserve">Увеличение числа общегородских мероприятий в сфере культуры </t>
  </si>
  <si>
    <t>МБУ Дом культуры имени С. Лазо, МБУК «Дом народного творчества имени Петра Комарова», Администрация города Свободного</t>
  </si>
  <si>
    <t>Число клубных формирований, ед.</t>
  </si>
  <si>
    <t>Число участников клубных формирований, чел.</t>
  </si>
  <si>
    <t>Число культурно - досуговых мероприятий, всего, ед.</t>
  </si>
  <si>
    <t>Увеличение числа участников культурно - досуговых мероприятий по сравнению с предыдущим годом, в процентах</t>
  </si>
  <si>
    <t xml:space="preserve"> -</t>
  </si>
  <si>
    <t>Проведение городского фестиваля-конкурса самодеятельного творчества людей с ограниченными возможностями здоровья с участием не менее 40 человек, всего, ед.</t>
  </si>
  <si>
    <t>-</t>
  </si>
  <si>
    <t>Обновление МТБ (приобретение основных средств), ед.</t>
  </si>
  <si>
    <t>Число объектов, в ед.</t>
  </si>
  <si>
    <t>Число участников общегородских мероприятий, тыс.чел.</t>
  </si>
  <si>
    <t>Отдел культуры администрации города Свободного, МБУК «Свободненский краеведческий музей имени Н. И. Попова»</t>
  </si>
  <si>
    <t>Число посетителей, тыс.чел.</t>
  </si>
  <si>
    <t>Число отремонтированных музейных объектов, ед.</t>
  </si>
  <si>
    <t>Число оснащенных муниципальных музеев, ед.</t>
  </si>
  <si>
    <t>Отдел культуры администрации города Свободного.</t>
  </si>
  <si>
    <t>Число зарегистрированных пользователей муниципальных библиотек, тыс. чел</t>
  </si>
  <si>
    <t>Отдел культуры администрации города Свободного, МБУК «Централизованная библиотечная система»</t>
  </si>
  <si>
    <t>Число книговыдач муниципальных библиотек, тыс. ед.</t>
  </si>
  <si>
    <t>Число объектов культуры, ед.</t>
  </si>
  <si>
    <t>Целевое комплектование библиотечных фондов специализированными справочно-информационными изданиями, ед.</t>
  </si>
  <si>
    <t>Комплектование библиотечных фондов, экз.</t>
  </si>
  <si>
    <t>Число объектов культуры, %</t>
  </si>
  <si>
    <t>Количество отремонтированных объектов, шт.</t>
  </si>
  <si>
    <t>Наличие ПСД по капитальному ремонту внутренних инженерных систем отопления, холодного водоснабжения и канализации помещений МБУК «ЦБС, в ед.</t>
  </si>
  <si>
    <t xml:space="preserve">Отношения среднемесячной номинальной начисленной заработной платы работников муниципальных учреждений культуры и искусства к среднемесячной номинальной начисленной заработной плате работников, процентах </t>
  </si>
  <si>
    <t>Выполнение плана мероприятий «Изменения направленные на повышение эффективности сферы культуры»</t>
  </si>
  <si>
    <t>Обновление МТБ (приобретение музыкальных инструментов), ед.</t>
  </si>
  <si>
    <t>Модернизация школы, шт.</t>
  </si>
  <si>
    <t>Предпроектные работы,%.</t>
  </si>
  <si>
    <t>"Мероприятия по сносу электроподстанции ДК ЖД пер. Театральный, 2"</t>
  </si>
  <si>
    <t xml:space="preserve"> Пополнение библиотечного фонда</t>
  </si>
  <si>
    <t xml:space="preserve">Отдел культуры администрации города Свободного, Муниципальное автономное учреждение дополнительного образования «Детская школа искусств» города Свободного; Управление по ЖКХ и благоустройству администрации города Свободного, </t>
  </si>
  <si>
    <t>Приложение № 1</t>
  </si>
  <si>
    <t>Капитальный ремонт Центральной городской библиотеки ул .К-Маркса,12, г.Свободный</t>
  </si>
  <si>
    <t>Приложение N 6</t>
  </si>
  <si>
    <t>к муниципальной программе</t>
  </si>
  <si>
    <t>№ п./п.</t>
  </si>
  <si>
    <t>Наименование подпрограммы, основного мероприятия</t>
  </si>
  <si>
    <t>1.2.3</t>
  </si>
  <si>
    <t>Организация и проведение общегородских мероприятий</t>
  </si>
  <si>
    <t>1.2.3.</t>
  </si>
  <si>
    <t>Число реконструированных и технически переоснащенных объектов культуры, ед.</t>
  </si>
  <si>
    <t>Наличие проектно-сметной документации</t>
  </si>
  <si>
    <t>1.1.11-1.1.14, 1.1.17, 1.1.19</t>
  </si>
  <si>
    <t>Число объектов незавершенной реконструкции под содержанием,  ед.</t>
  </si>
  <si>
    <t xml:space="preserve">Число объектов с проведенной строительно-технической экспертизой, ед </t>
  </si>
  <si>
    <t>Число введенных в эксплуатацию объектов культуры, ед.</t>
  </si>
  <si>
    <t>Число приобретенных сценических комплексов, ед.</t>
  </si>
  <si>
    <t>Число  технически оснащеных объектов культуры, ед</t>
  </si>
  <si>
    <t>Число проведенных ремонтно-реставрационных работ памятников истории, архитектуры, монументального искусства, ед.</t>
  </si>
  <si>
    <t>Число приобретенных и установленных памятников, ед.</t>
  </si>
  <si>
    <t>Число отремонтированных узлов учета, ед.</t>
  </si>
  <si>
    <t>Наличие ПСД, ед.</t>
  </si>
  <si>
    <t>Число отремонтированных объектов культуры, ед.</t>
  </si>
  <si>
    <t>Количество библиотек, ед.</t>
  </si>
  <si>
    <t>3.2.1-3.2.3</t>
  </si>
  <si>
    <t>наличие проектно-изискательных работ, ед</t>
  </si>
  <si>
    <t>Число мероприятий</t>
  </si>
  <si>
    <t>к муниципальной программе «Развитие и сохранение культуры
и искусства в городе Свободном»</t>
  </si>
  <si>
    <t xml:space="preserve">Приложение № 3
к муниципальной программе «Развитие и сохранение культуры
 и искусства в городе Свободном»
</t>
  </si>
  <si>
    <t xml:space="preserve"> к муниципальной программе «Развитие и сохранение культуры
 и искусства в городе Свободном»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</si>
  <si>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</si>
  <si>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</si>
  <si>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</si>
  <si>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</si>
  <si>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</si>
  <si>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</si>
  <si>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</si>
  <si>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</si>
  <si>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</si>
  <si>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</si>
  <si>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</si>
  <si>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</si>
  <si>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</si>
  <si>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</si>
  <si>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</si>
  <si>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</si>
  <si>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 xml:space="preserve"> «Развитие и сохранение культуры
 и искусства в городе Свободдном» </t>
  </si>
  <si>
    <t>Система основных мероприятий и плановых показателей реализации муниципальной программы</t>
  </si>
  <si>
    <t>Ресурсное обеспечение реализации муниципальной программы за счет средств бюджета города Свободного</t>
  </si>
  <si>
    <t>Ресурсное обеспечение  реализации мероприятий муниципальной программы из различных источников финансирования</t>
  </si>
  <si>
    <t>Источники финансирования</t>
  </si>
  <si>
    <t>Оценка расходов, тыс. руб.</t>
  </si>
  <si>
    <t>Коэффициенты значимости  мероприятий</t>
  </si>
  <si>
    <t>Значение коэффициента значимости по годам реализации мероприятий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</si>
  <si>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округа, за счет средств областного бюджета (реконструкция и техническое переоснащение Дворца культуры железнодорожников г. Свободный)</t>
  </si>
  <si>
    <t>1.1.20</t>
  </si>
  <si>
    <t>Обследование здания Дома культуры имени С.Лазо расположенного по адресу: Амурская область г. Свободный ул. 50 лет Октября д.84/1</t>
  </si>
  <si>
    <t>6.</t>
  </si>
  <si>
    <t xml:space="preserve">Раходы на оплату исполнительных документов по взысканию денежных средств, пеней, штрафов </t>
  </si>
  <si>
    <t xml:space="preserve">Непрограммые расходы </t>
  </si>
  <si>
    <t>6.1.</t>
  </si>
  <si>
    <t>Отдел культуры администрации города, МАУ ДО "Детская школа искусств" , МБУК "ЦБС" г. Свободного</t>
  </si>
  <si>
    <t>6.1</t>
  </si>
  <si>
    <t xml:space="preserve">1.1.20 </t>
  </si>
  <si>
    <t>Число объектов, ед</t>
  </si>
  <si>
    <t>88.0.00.00000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</si>
</sst>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\ _₽;[Red]#,##0.00\ _₽"/>
    <numFmt numFmtId="166" formatCode="#,##0.00\ _₽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96">
    <xf numFmtId="0" fontId="0" fillId="0" borderId="0" xfId="0"/>
    <xf numFmtId="0" fontId="5" fillId="0" borderId="0" xfId="0" applyFont="1"/>
    <xf numFmtId="0" fontId="6" fillId="0" borderId="0" xfId="0" applyFont="1"/>
    <xf numFmtId="4" fontId="5" fillId="0" borderId="0" xfId="0" applyNumberFormat="1" applyFont="1"/>
    <xf numFmtId="0" fontId="6" fillId="0" borderId="1" xfId="0" applyFont="1" applyBorder="1" applyAlignment="1">
      <alignment horizontal="center" vertical="center" wrapText="1"/>
    </xf>
    <xf numFmtId="2" fontId="0" fillId="0" borderId="0" xfId="0" applyNumberFormat="1"/>
    <xf numFmtId="0" fontId="8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9" fontId="10" fillId="0" borderId="1" xfId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6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/>
    </xf>
    <xf numFmtId="0" fontId="15" fillId="0" borderId="0" xfId="0" applyFont="1"/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5" fillId="0" borderId="0" xfId="0" applyFont="1"/>
    <xf numFmtId="0" fontId="0" fillId="0" borderId="1" xfId="0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 wrapText="1"/>
    </xf>
    <xf numFmtId="164" fontId="0" fillId="0" borderId="0" xfId="0" applyNumberFormat="1" applyAlignment="1">
      <alignment wrapText="1"/>
    </xf>
    <xf numFmtId="0" fontId="6" fillId="0" borderId="0" xfId="0" applyFont="1" applyAlignment="1">
      <alignment horizontal="left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1" fillId="0" borderId="0" xfId="0" applyFont="1"/>
    <xf numFmtId="0" fontId="23" fillId="0" borderId="0" xfId="0" applyFont="1"/>
    <xf numFmtId="4" fontId="3" fillId="0" borderId="0" xfId="0" applyNumberFormat="1" applyFont="1" applyAlignment="1">
      <alignment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4" fillId="0" borderId="0" xfId="0" applyFont="1"/>
    <xf numFmtId="0" fontId="21" fillId="0" borderId="0" xfId="0" applyFont="1"/>
    <xf numFmtId="0" fontId="2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horizontal="center" wrapText="1"/>
    </xf>
    <xf numFmtId="4" fontId="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4" fontId="4" fillId="0" borderId="0" xfId="0" applyNumberFormat="1" applyFont="1" applyAlignment="1">
      <alignment horizontal="center"/>
    </xf>
    <xf numFmtId="4" fontId="1" fillId="0" borderId="0" xfId="0" applyNumberFormat="1" applyFont="1"/>
    <xf numFmtId="0" fontId="27" fillId="0" borderId="0" xfId="0" applyFont="1" applyAlignment="1">
      <alignment wrapText="1"/>
    </xf>
    <xf numFmtId="4" fontId="27" fillId="0" borderId="0" xfId="0" applyNumberFormat="1" applyFont="1" applyAlignment="1">
      <alignment wrapText="1"/>
    </xf>
    <xf numFmtId="0" fontId="28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 wrapText="1"/>
    </xf>
    <xf numFmtId="165" fontId="21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2" fontId="7" fillId="2" borderId="4" xfId="0" applyNumberFormat="1" applyFont="1" applyFill="1" applyBorder="1" applyAlignment="1">
      <alignment horizontal="center" vertical="center" wrapText="1"/>
    </xf>
    <xf numFmtId="2" fontId="6" fillId="2" borderId="4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left" vertical="center"/>
    </xf>
    <xf numFmtId="49" fontId="6" fillId="2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vertical="center"/>
    </xf>
    <xf numFmtId="0" fontId="1" fillId="2" borderId="1" xfId="0" applyFont="1" applyFill="1" applyBorder="1"/>
    <xf numFmtId="0" fontId="1" fillId="2" borderId="0" xfId="0" applyFont="1" applyFill="1"/>
    <xf numFmtId="0" fontId="21" fillId="2" borderId="0" xfId="0" applyFont="1" applyFill="1"/>
    <xf numFmtId="4" fontId="1" fillId="2" borderId="0" xfId="0" applyNumberFormat="1" applyFont="1" applyFill="1"/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/>
    </xf>
    <xf numFmtId="166" fontId="21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17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 wrapText="1"/>
    </xf>
    <xf numFmtId="164" fontId="10" fillId="0" borderId="1" xfId="0" applyNumberFormat="1" applyFont="1" applyBorder="1" applyAlignment="1">
      <alignment horizontal="center" vertical="center" textRotation="90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164" fontId="10" fillId="0" borderId="3" xfId="0" applyNumberFormat="1" applyFont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horizontal="center" vertical="center" wrapText="1"/>
    </xf>
    <xf numFmtId="2" fontId="7" fillId="2" borderId="4" xfId="0" applyNumberFormat="1" applyFont="1" applyFill="1" applyBorder="1" applyAlignment="1">
      <alignment horizontal="center" vertical="center" wrapText="1"/>
    </xf>
    <xf numFmtId="2" fontId="7" fillId="2" borderId="3" xfId="0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13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 applyProtection="1">
      <alignment horizontal="center" vertical="top" wrapText="1"/>
      <protection locked="0"/>
    </xf>
    <xf numFmtId="0" fontId="1" fillId="2" borderId="4" xfId="0" applyFont="1" applyFill="1" applyBorder="1" applyAlignment="1" applyProtection="1">
      <alignment horizontal="center" vertical="top" wrapText="1"/>
      <protection locked="0"/>
    </xf>
    <xf numFmtId="0" fontId="1" fillId="2" borderId="3" xfId="0" applyFont="1" applyFill="1" applyBorder="1" applyAlignment="1" applyProtection="1">
      <alignment horizontal="center" vertical="top" wrapText="1"/>
      <protection locked="0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/>
    </xf>
    <xf numFmtId="0" fontId="2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right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9" fontId="3" fillId="2" borderId="2" xfId="1" applyFont="1" applyFill="1" applyBorder="1" applyAlignment="1">
      <alignment vertical="center" wrapText="1"/>
    </xf>
    <xf numFmtId="0" fontId="21" fillId="2" borderId="1" xfId="0" applyFont="1" applyFill="1" applyBorder="1" applyAlignment="1">
      <alignment vertical="center" wrapText="1"/>
    </xf>
    <xf numFmtId="0" fontId="0" fillId="2" borderId="1" xfId="0" applyFill="1" applyBorder="1" applyAlignment="1"/>
    <xf numFmtId="0" fontId="21" fillId="2" borderId="1" xfId="0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 wrapText="1"/>
    </xf>
    <xf numFmtId="0" fontId="6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8"/>
  <sheetViews>
    <sheetView workbookViewId="0">
      <selection activeCell="AD8" sqref="AD8"/>
    </sheetView>
  </sheetViews>
  <sheetFormatPr defaultRowHeight="15" x14ac:dyDescent="0.25"/>
  <cols>
    <col min="1" max="1" width="7.28515625" customWidth="1"/>
    <col min="2" max="2" width="25.5703125" customWidth="1"/>
    <col min="3" max="3" width="15.28515625" customWidth="1"/>
    <col min="4" max="4" width="17.7109375" customWidth="1"/>
    <col min="5" max="21" width="6.5703125" customWidth="1"/>
    <col min="22" max="22" width="7.42578125" style="27" customWidth="1"/>
  </cols>
  <sheetData>
    <row r="1" spans="1:22" x14ac:dyDescent="0.25">
      <c r="A1" s="21"/>
      <c r="B1" s="21"/>
      <c r="C1" s="21"/>
      <c r="D1" s="21"/>
      <c r="E1" s="21"/>
      <c r="F1" s="21"/>
      <c r="G1" s="21"/>
      <c r="H1" s="21"/>
      <c r="I1" s="109" t="s">
        <v>342</v>
      </c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</row>
    <row r="2" spans="1:22" ht="33.75" customHeight="1" x14ac:dyDescent="0.25">
      <c r="A2" s="21"/>
      <c r="B2" s="21"/>
      <c r="C2" s="21"/>
      <c r="D2" s="21"/>
      <c r="E2" s="21"/>
      <c r="F2" s="21"/>
      <c r="G2" s="21"/>
      <c r="H2" s="21"/>
      <c r="I2" s="21"/>
      <c r="J2" s="10"/>
      <c r="K2" s="10"/>
      <c r="L2" s="10"/>
      <c r="M2" s="111" t="s">
        <v>368</v>
      </c>
      <c r="N2" s="111"/>
      <c r="O2" s="111"/>
      <c r="P2" s="111"/>
      <c r="Q2" s="111"/>
      <c r="R2" s="111"/>
      <c r="S2" s="111"/>
      <c r="T2" s="111"/>
      <c r="U2" s="111"/>
      <c r="V2" s="111"/>
    </row>
    <row r="3" spans="1:22" ht="23.25" customHeight="1" x14ac:dyDescent="0.25">
      <c r="A3" s="110" t="s">
        <v>388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</row>
    <row r="4" spans="1:22" ht="51.75" customHeight="1" x14ac:dyDescent="0.25">
      <c r="A4" s="113" t="s">
        <v>0</v>
      </c>
      <c r="B4" s="113" t="s">
        <v>1</v>
      </c>
      <c r="C4" s="113" t="s">
        <v>295</v>
      </c>
      <c r="D4" s="113" t="s">
        <v>296</v>
      </c>
      <c r="E4" s="117" t="s">
        <v>297</v>
      </c>
      <c r="F4" s="119" t="s">
        <v>298</v>
      </c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1"/>
      <c r="V4" s="112" t="s">
        <v>299</v>
      </c>
    </row>
    <row r="5" spans="1:22" ht="51.75" customHeight="1" x14ac:dyDescent="0.25">
      <c r="A5" s="113"/>
      <c r="B5" s="113"/>
      <c r="C5" s="113"/>
      <c r="D5" s="113"/>
      <c r="E5" s="117"/>
      <c r="F5" s="15">
        <v>2015</v>
      </c>
      <c r="G5" s="15">
        <v>2016</v>
      </c>
      <c r="H5" s="15">
        <v>2017</v>
      </c>
      <c r="I5" s="15">
        <v>2018</v>
      </c>
      <c r="J5" s="15">
        <v>2019</v>
      </c>
      <c r="K5" s="15">
        <v>2020</v>
      </c>
      <c r="L5" s="15">
        <v>2021</v>
      </c>
      <c r="M5" s="15">
        <v>2022</v>
      </c>
      <c r="N5" s="54">
        <v>2023</v>
      </c>
      <c r="O5" s="54">
        <v>2024</v>
      </c>
      <c r="P5" s="15">
        <v>2025</v>
      </c>
      <c r="Q5" s="15">
        <v>2026</v>
      </c>
      <c r="R5" s="15">
        <v>2027</v>
      </c>
      <c r="S5" s="15">
        <v>2028</v>
      </c>
      <c r="T5" s="15">
        <v>2029</v>
      </c>
      <c r="U5" s="15">
        <v>2030</v>
      </c>
      <c r="V5" s="112"/>
    </row>
    <row r="6" spans="1:22" s="9" customFormat="1" ht="11.25" x14ac:dyDescent="0.2">
      <c r="A6" s="22">
        <v>1</v>
      </c>
      <c r="B6" s="22">
        <v>2</v>
      </c>
      <c r="C6" s="23">
        <v>3</v>
      </c>
      <c r="D6" s="23">
        <v>4</v>
      </c>
      <c r="E6" s="23">
        <v>5</v>
      </c>
      <c r="F6" s="23">
        <v>6</v>
      </c>
      <c r="G6" s="23">
        <v>7</v>
      </c>
      <c r="H6" s="23">
        <v>8</v>
      </c>
      <c r="I6" s="23">
        <v>9</v>
      </c>
      <c r="J6" s="23">
        <v>10</v>
      </c>
      <c r="K6" s="23">
        <v>11</v>
      </c>
      <c r="L6" s="23">
        <v>12</v>
      </c>
      <c r="M6" s="23">
        <v>13</v>
      </c>
      <c r="N6" s="55">
        <v>14</v>
      </c>
      <c r="O6" s="55">
        <v>15</v>
      </c>
      <c r="P6" s="23">
        <v>16</v>
      </c>
      <c r="Q6" s="23">
        <v>17</v>
      </c>
      <c r="R6" s="23">
        <v>18</v>
      </c>
      <c r="S6" s="23">
        <v>19</v>
      </c>
      <c r="T6" s="23">
        <v>20</v>
      </c>
      <c r="U6" s="23">
        <v>21</v>
      </c>
      <c r="V6" s="23">
        <v>22</v>
      </c>
    </row>
    <row r="7" spans="1:22" ht="140.25" x14ac:dyDescent="0.25">
      <c r="A7" s="115" t="s">
        <v>9</v>
      </c>
      <c r="B7" s="114" t="s">
        <v>96</v>
      </c>
      <c r="C7" s="118" t="s">
        <v>300</v>
      </c>
      <c r="D7" s="15" t="s">
        <v>301</v>
      </c>
      <c r="E7" s="15">
        <v>69.8</v>
      </c>
      <c r="F7" s="15">
        <v>73.3</v>
      </c>
      <c r="G7" s="15">
        <v>76.8</v>
      </c>
      <c r="H7" s="15">
        <v>80.3</v>
      </c>
      <c r="I7" s="15">
        <v>83.8</v>
      </c>
      <c r="J7" s="15">
        <v>85.2</v>
      </c>
      <c r="K7" s="15">
        <v>86.6</v>
      </c>
      <c r="L7" s="15">
        <v>88</v>
      </c>
      <c r="M7" s="15">
        <v>89.4</v>
      </c>
      <c r="N7" s="54">
        <v>90.8</v>
      </c>
      <c r="O7" s="54">
        <v>90.9</v>
      </c>
      <c r="P7" s="15">
        <v>92</v>
      </c>
      <c r="Q7" s="15">
        <v>92.5</v>
      </c>
      <c r="R7" s="15">
        <v>92.6</v>
      </c>
      <c r="S7" s="15">
        <v>92.8</v>
      </c>
      <c r="T7" s="15">
        <v>93.2</v>
      </c>
      <c r="U7" s="15">
        <v>93.7</v>
      </c>
      <c r="V7" s="26">
        <v>134.19999999999999</v>
      </c>
    </row>
    <row r="8" spans="1:22" ht="127.5" x14ac:dyDescent="0.25">
      <c r="A8" s="115"/>
      <c r="B8" s="114"/>
      <c r="C8" s="118"/>
      <c r="D8" s="15" t="s">
        <v>302</v>
      </c>
      <c r="E8" s="15">
        <v>24</v>
      </c>
      <c r="F8" s="15">
        <v>28</v>
      </c>
      <c r="G8" s="15">
        <v>31</v>
      </c>
      <c r="H8" s="15">
        <v>33</v>
      </c>
      <c r="I8" s="15">
        <v>34</v>
      </c>
      <c r="J8" s="15">
        <v>34.700000000000003</v>
      </c>
      <c r="K8" s="15">
        <v>35.4</v>
      </c>
      <c r="L8" s="15">
        <v>36.1</v>
      </c>
      <c r="M8" s="15">
        <v>36.799999999999997</v>
      </c>
      <c r="N8" s="54">
        <v>37.5</v>
      </c>
      <c r="O8" s="54">
        <v>38.200000000000003</v>
      </c>
      <c r="P8" s="15">
        <v>39</v>
      </c>
      <c r="Q8" s="15">
        <v>39.700000000000003</v>
      </c>
      <c r="R8" s="15">
        <v>40.5</v>
      </c>
      <c r="S8" s="15">
        <v>42.5</v>
      </c>
      <c r="T8" s="15">
        <v>43.7</v>
      </c>
      <c r="U8" s="15">
        <v>45</v>
      </c>
      <c r="V8" s="26">
        <v>187.5</v>
      </c>
    </row>
    <row r="9" spans="1:22" ht="63.75" x14ac:dyDescent="0.25">
      <c r="A9" s="115"/>
      <c r="B9" s="114"/>
      <c r="C9" s="118"/>
      <c r="D9" s="15" t="s">
        <v>303</v>
      </c>
      <c r="E9" s="15">
        <v>55</v>
      </c>
      <c r="F9" s="15">
        <v>58</v>
      </c>
      <c r="G9" s="15">
        <v>60</v>
      </c>
      <c r="H9" s="15">
        <v>73</v>
      </c>
      <c r="I9" s="15">
        <v>79</v>
      </c>
      <c r="J9" s="15">
        <v>90</v>
      </c>
      <c r="K9" s="15">
        <v>90.2</v>
      </c>
      <c r="L9" s="15">
        <v>90</v>
      </c>
      <c r="M9" s="15">
        <v>90</v>
      </c>
      <c r="N9" s="54">
        <v>90</v>
      </c>
      <c r="O9" s="54">
        <v>90</v>
      </c>
      <c r="P9" s="15">
        <v>91</v>
      </c>
      <c r="Q9" s="15">
        <v>91</v>
      </c>
      <c r="R9" s="15">
        <v>91</v>
      </c>
      <c r="S9" s="15">
        <v>91</v>
      </c>
      <c r="T9" s="15">
        <v>91</v>
      </c>
      <c r="U9" s="15">
        <v>91</v>
      </c>
      <c r="V9" s="26">
        <v>165.45</v>
      </c>
    </row>
    <row r="10" spans="1:22" ht="165.75" x14ac:dyDescent="0.25">
      <c r="A10" s="115"/>
      <c r="B10" s="114"/>
      <c r="C10" s="118"/>
      <c r="D10" s="15" t="s">
        <v>304</v>
      </c>
      <c r="E10" s="15">
        <v>35</v>
      </c>
      <c r="F10" s="15">
        <v>45</v>
      </c>
      <c r="G10" s="15">
        <v>50</v>
      </c>
      <c r="H10" s="15">
        <v>55</v>
      </c>
      <c r="I10" s="15">
        <v>60</v>
      </c>
      <c r="J10" s="15">
        <v>60.7</v>
      </c>
      <c r="K10" s="15">
        <v>61.4</v>
      </c>
      <c r="L10" s="15">
        <v>62.1</v>
      </c>
      <c r="M10" s="15">
        <v>62.8</v>
      </c>
      <c r="N10" s="54">
        <v>63.5</v>
      </c>
      <c r="O10" s="54">
        <v>64.2</v>
      </c>
      <c r="P10" s="15">
        <v>65</v>
      </c>
      <c r="Q10" s="15">
        <v>65.2</v>
      </c>
      <c r="R10" s="15">
        <v>66</v>
      </c>
      <c r="S10" s="15">
        <v>68</v>
      </c>
      <c r="T10" s="15">
        <v>69</v>
      </c>
      <c r="U10" s="15">
        <v>70</v>
      </c>
      <c r="V10" s="26">
        <v>200</v>
      </c>
    </row>
    <row r="11" spans="1:22" ht="63.75" x14ac:dyDescent="0.25">
      <c r="A11" s="115"/>
      <c r="B11" s="114"/>
      <c r="C11" s="118"/>
      <c r="D11" s="15" t="s">
        <v>305</v>
      </c>
      <c r="E11" s="15">
        <v>20.6</v>
      </c>
      <c r="F11" s="15">
        <v>22.2</v>
      </c>
      <c r="G11" s="15">
        <v>23.8</v>
      </c>
      <c r="H11" s="15">
        <v>25.4</v>
      </c>
      <c r="I11" s="15">
        <v>27</v>
      </c>
      <c r="J11" s="15">
        <v>27.4</v>
      </c>
      <c r="K11" s="15">
        <v>27.8</v>
      </c>
      <c r="L11" s="15">
        <v>28.2</v>
      </c>
      <c r="M11" s="15">
        <v>28.6</v>
      </c>
      <c r="N11" s="54">
        <v>29</v>
      </c>
      <c r="O11" s="54">
        <v>29.4</v>
      </c>
      <c r="P11" s="15">
        <v>30</v>
      </c>
      <c r="Q11" s="15">
        <v>32</v>
      </c>
      <c r="R11" s="15">
        <v>36</v>
      </c>
      <c r="S11" s="15">
        <v>45</v>
      </c>
      <c r="T11" s="15">
        <v>46</v>
      </c>
      <c r="U11" s="15">
        <v>50</v>
      </c>
      <c r="V11" s="26">
        <v>242.7</v>
      </c>
    </row>
    <row r="12" spans="1:22" ht="114.75" x14ac:dyDescent="0.25">
      <c r="A12" s="115"/>
      <c r="B12" s="114"/>
      <c r="C12" s="118"/>
      <c r="D12" s="15" t="s">
        <v>306</v>
      </c>
      <c r="E12" s="15">
        <v>71</v>
      </c>
      <c r="F12" s="15">
        <v>74</v>
      </c>
      <c r="G12" s="15">
        <v>78</v>
      </c>
      <c r="H12" s="15">
        <v>81</v>
      </c>
      <c r="I12" s="15">
        <v>84</v>
      </c>
      <c r="J12" s="15">
        <v>84.9</v>
      </c>
      <c r="K12" s="15">
        <v>85.8</v>
      </c>
      <c r="L12" s="15">
        <v>86.7</v>
      </c>
      <c r="M12" s="15">
        <v>87.6</v>
      </c>
      <c r="N12" s="54">
        <v>88.5</v>
      </c>
      <c r="O12" s="54">
        <v>89.4</v>
      </c>
      <c r="P12" s="15">
        <v>90</v>
      </c>
      <c r="Q12" s="15">
        <v>90.9</v>
      </c>
      <c r="R12" s="15">
        <v>91</v>
      </c>
      <c r="S12" s="15">
        <v>91.5</v>
      </c>
      <c r="T12" s="15">
        <v>92</v>
      </c>
      <c r="U12" s="15">
        <v>93</v>
      </c>
      <c r="V12" s="26">
        <v>130.9</v>
      </c>
    </row>
    <row r="13" spans="1:22" ht="51" x14ac:dyDescent="0.25">
      <c r="A13" s="18"/>
      <c r="B13" s="18" t="s">
        <v>10</v>
      </c>
      <c r="C13" s="15" t="s">
        <v>307</v>
      </c>
      <c r="D13" s="15" t="s">
        <v>308</v>
      </c>
      <c r="E13" s="15">
        <v>25</v>
      </c>
      <c r="F13" s="15">
        <v>30</v>
      </c>
      <c r="G13" s="15">
        <v>32</v>
      </c>
      <c r="H13" s="15">
        <v>34</v>
      </c>
      <c r="I13" s="15">
        <v>36</v>
      </c>
      <c r="J13" s="15">
        <v>36.6</v>
      </c>
      <c r="K13" s="15">
        <v>37.200000000000003</v>
      </c>
      <c r="L13" s="15">
        <v>37.799999999999997</v>
      </c>
      <c r="M13" s="15">
        <v>38.4</v>
      </c>
      <c r="N13" s="54">
        <v>39</v>
      </c>
      <c r="O13" s="54">
        <v>39.6</v>
      </c>
      <c r="P13" s="15">
        <v>40</v>
      </c>
      <c r="Q13" s="15">
        <v>40.5</v>
      </c>
      <c r="R13" s="15">
        <v>41</v>
      </c>
      <c r="S13" s="15">
        <v>41.5</v>
      </c>
      <c r="T13" s="15">
        <v>42</v>
      </c>
      <c r="U13" s="15">
        <v>43</v>
      </c>
      <c r="V13" s="26">
        <v>172</v>
      </c>
    </row>
    <row r="14" spans="1:22" ht="63.75" x14ac:dyDescent="0.25">
      <c r="A14" s="19" t="s">
        <v>63</v>
      </c>
      <c r="B14" s="18" t="s">
        <v>11</v>
      </c>
      <c r="C14" s="113" t="s">
        <v>309</v>
      </c>
      <c r="D14" s="15" t="s">
        <v>316</v>
      </c>
      <c r="E14" s="15" t="s">
        <v>316</v>
      </c>
      <c r="F14" s="15" t="s">
        <v>316</v>
      </c>
      <c r="G14" s="15" t="s">
        <v>316</v>
      </c>
      <c r="H14" s="15" t="s">
        <v>316</v>
      </c>
      <c r="I14" s="15" t="s">
        <v>316</v>
      </c>
      <c r="J14" s="15" t="s">
        <v>316</v>
      </c>
      <c r="K14" s="15" t="s">
        <v>316</v>
      </c>
      <c r="L14" s="15" t="s">
        <v>316</v>
      </c>
      <c r="M14" s="15" t="s">
        <v>316</v>
      </c>
      <c r="N14" s="54" t="s">
        <v>316</v>
      </c>
      <c r="O14" s="54" t="s">
        <v>316</v>
      </c>
      <c r="P14" s="15" t="s">
        <v>316</v>
      </c>
      <c r="Q14" s="15" t="s">
        <v>316</v>
      </c>
      <c r="R14" s="15" t="s">
        <v>316</v>
      </c>
      <c r="S14" s="15" t="s">
        <v>316</v>
      </c>
      <c r="T14" s="15" t="s">
        <v>316</v>
      </c>
      <c r="U14" s="15" t="s">
        <v>316</v>
      </c>
      <c r="V14" s="15" t="s">
        <v>316</v>
      </c>
    </row>
    <row r="15" spans="1:22" ht="25.5" x14ac:dyDescent="0.25">
      <c r="A15" s="116" t="s">
        <v>58</v>
      </c>
      <c r="B15" s="113" t="s">
        <v>12</v>
      </c>
      <c r="C15" s="113"/>
      <c r="D15" s="15" t="s">
        <v>310</v>
      </c>
      <c r="E15" s="15">
        <v>20</v>
      </c>
      <c r="F15" s="15">
        <v>20</v>
      </c>
      <c r="G15" s="15">
        <v>21</v>
      </c>
      <c r="H15" s="15">
        <v>22</v>
      </c>
      <c r="I15" s="15">
        <v>23</v>
      </c>
      <c r="J15" s="15">
        <v>24</v>
      </c>
      <c r="K15" s="15">
        <v>25</v>
      </c>
      <c r="L15" s="15">
        <v>26</v>
      </c>
      <c r="M15" s="15">
        <v>27</v>
      </c>
      <c r="N15" s="54">
        <v>28</v>
      </c>
      <c r="O15" s="54">
        <v>29</v>
      </c>
      <c r="P15" s="15">
        <v>30</v>
      </c>
      <c r="Q15" s="15">
        <v>31</v>
      </c>
      <c r="R15" s="15">
        <v>32</v>
      </c>
      <c r="S15" s="15">
        <v>33</v>
      </c>
      <c r="T15" s="15">
        <v>34</v>
      </c>
      <c r="U15" s="15">
        <v>35</v>
      </c>
      <c r="V15" s="26">
        <v>175</v>
      </c>
    </row>
    <row r="16" spans="1:22" ht="38.25" x14ac:dyDescent="0.25">
      <c r="A16" s="116"/>
      <c r="B16" s="113"/>
      <c r="C16" s="113"/>
      <c r="D16" s="15" t="s">
        <v>311</v>
      </c>
      <c r="E16" s="15">
        <v>552</v>
      </c>
      <c r="F16" s="15">
        <v>564</v>
      </c>
      <c r="G16" s="15">
        <v>576</v>
      </c>
      <c r="H16" s="15">
        <v>588</v>
      </c>
      <c r="I16" s="15">
        <v>600</v>
      </c>
      <c r="J16" s="15">
        <v>607</v>
      </c>
      <c r="K16" s="15">
        <v>610</v>
      </c>
      <c r="L16" s="15">
        <v>612</v>
      </c>
      <c r="M16" s="15">
        <v>614</v>
      </c>
      <c r="N16" s="54">
        <v>616</v>
      </c>
      <c r="O16" s="54">
        <v>618</v>
      </c>
      <c r="P16" s="15">
        <v>620</v>
      </c>
      <c r="Q16" s="15">
        <v>622</v>
      </c>
      <c r="R16" s="15">
        <v>624</v>
      </c>
      <c r="S16" s="15">
        <v>626</v>
      </c>
      <c r="T16" s="15">
        <v>628</v>
      </c>
      <c r="U16" s="15">
        <v>630</v>
      </c>
      <c r="V16" s="26">
        <v>114.1</v>
      </c>
    </row>
    <row r="17" spans="1:22" ht="51" x14ac:dyDescent="0.25">
      <c r="A17" s="116"/>
      <c r="B17" s="113"/>
      <c r="C17" s="113"/>
      <c r="D17" s="15" t="s">
        <v>312</v>
      </c>
      <c r="E17" s="15">
        <v>288</v>
      </c>
      <c r="F17" s="15">
        <v>326</v>
      </c>
      <c r="G17" s="15">
        <v>330</v>
      </c>
      <c r="H17" s="15">
        <v>332</v>
      </c>
      <c r="I17" s="15">
        <v>334</v>
      </c>
      <c r="J17" s="15">
        <v>335</v>
      </c>
      <c r="K17" s="15">
        <v>336</v>
      </c>
      <c r="L17" s="15">
        <v>337</v>
      </c>
      <c r="M17" s="15">
        <v>338</v>
      </c>
      <c r="N17" s="54">
        <v>339</v>
      </c>
      <c r="O17" s="54">
        <v>340</v>
      </c>
      <c r="P17" s="15">
        <v>340</v>
      </c>
      <c r="Q17" s="15">
        <v>340</v>
      </c>
      <c r="R17" s="15">
        <v>340</v>
      </c>
      <c r="S17" s="15">
        <v>340</v>
      </c>
      <c r="T17" s="15">
        <v>340</v>
      </c>
      <c r="U17" s="15">
        <v>340</v>
      </c>
      <c r="V17" s="26">
        <v>118.1</v>
      </c>
    </row>
    <row r="18" spans="1:22" ht="102" x14ac:dyDescent="0.25">
      <c r="A18" s="116"/>
      <c r="B18" s="113"/>
      <c r="C18" s="113"/>
      <c r="D18" s="15" t="s">
        <v>313</v>
      </c>
      <c r="E18" s="15" t="s">
        <v>314</v>
      </c>
      <c r="F18" s="15">
        <v>3.5</v>
      </c>
      <c r="G18" s="15">
        <f>F18+1.5</f>
        <v>5</v>
      </c>
      <c r="H18" s="15">
        <f t="shared" ref="H18:U18" si="0">G18+1.5</f>
        <v>6.5</v>
      </c>
      <c r="I18" s="15">
        <f t="shared" si="0"/>
        <v>8</v>
      </c>
      <c r="J18" s="15">
        <f t="shared" si="0"/>
        <v>9.5</v>
      </c>
      <c r="K18" s="15">
        <f t="shared" si="0"/>
        <v>11</v>
      </c>
      <c r="L18" s="15">
        <f t="shared" si="0"/>
        <v>12.5</v>
      </c>
      <c r="M18" s="15">
        <f t="shared" si="0"/>
        <v>14</v>
      </c>
      <c r="N18" s="54">
        <f t="shared" si="0"/>
        <v>15.5</v>
      </c>
      <c r="O18" s="54">
        <f t="shared" si="0"/>
        <v>17</v>
      </c>
      <c r="P18" s="15">
        <f t="shared" si="0"/>
        <v>18.5</v>
      </c>
      <c r="Q18" s="15">
        <f t="shared" si="0"/>
        <v>20</v>
      </c>
      <c r="R18" s="15">
        <f t="shared" si="0"/>
        <v>21.5</v>
      </c>
      <c r="S18" s="15">
        <f t="shared" si="0"/>
        <v>23</v>
      </c>
      <c r="T18" s="15">
        <f t="shared" si="0"/>
        <v>24.5</v>
      </c>
      <c r="U18" s="15">
        <f t="shared" si="0"/>
        <v>26</v>
      </c>
      <c r="V18" s="26" t="s">
        <v>316</v>
      </c>
    </row>
    <row r="19" spans="1:22" ht="63.75" x14ac:dyDescent="0.25">
      <c r="A19" s="16" t="s">
        <v>59</v>
      </c>
      <c r="B19" s="15" t="s">
        <v>126</v>
      </c>
      <c r="C19" s="113"/>
      <c r="D19" s="15" t="s">
        <v>316</v>
      </c>
      <c r="E19" s="15" t="s">
        <v>316</v>
      </c>
      <c r="F19" s="15" t="s">
        <v>316</v>
      </c>
      <c r="G19" s="15" t="s">
        <v>316</v>
      </c>
      <c r="H19" s="15" t="s">
        <v>316</v>
      </c>
      <c r="I19" s="15" t="s">
        <v>316</v>
      </c>
      <c r="J19" s="15" t="s">
        <v>316</v>
      </c>
      <c r="K19" s="15" t="s">
        <v>316</v>
      </c>
      <c r="L19" s="15" t="s">
        <v>316</v>
      </c>
      <c r="M19" s="15" t="s">
        <v>316</v>
      </c>
      <c r="N19" s="54" t="s">
        <v>316</v>
      </c>
      <c r="O19" s="54" t="s">
        <v>316</v>
      </c>
      <c r="P19" s="15" t="s">
        <v>316</v>
      </c>
      <c r="Q19" s="15" t="s">
        <v>316</v>
      </c>
      <c r="R19" s="15" t="s">
        <v>316</v>
      </c>
      <c r="S19" s="15" t="s">
        <v>316</v>
      </c>
      <c r="T19" s="15" t="s">
        <v>316</v>
      </c>
      <c r="U19" s="15" t="s">
        <v>316</v>
      </c>
      <c r="V19" s="15" t="s">
        <v>316</v>
      </c>
    </row>
    <row r="20" spans="1:22" ht="127.5" x14ac:dyDescent="0.25">
      <c r="A20" s="16" t="s">
        <v>60</v>
      </c>
      <c r="B20" s="15" t="s">
        <v>13</v>
      </c>
      <c r="C20" s="113"/>
      <c r="D20" s="15" t="s">
        <v>315</v>
      </c>
      <c r="E20" s="15">
        <v>1</v>
      </c>
      <c r="F20" s="15">
        <v>1</v>
      </c>
      <c r="G20" s="15" t="s">
        <v>316</v>
      </c>
      <c r="H20" s="15" t="s">
        <v>316</v>
      </c>
      <c r="I20" s="15" t="s">
        <v>316</v>
      </c>
      <c r="J20" s="15" t="s">
        <v>316</v>
      </c>
      <c r="K20" s="15" t="s">
        <v>316</v>
      </c>
      <c r="L20" s="15" t="s">
        <v>316</v>
      </c>
      <c r="M20" s="15" t="s">
        <v>316</v>
      </c>
      <c r="N20" s="54" t="s">
        <v>316</v>
      </c>
      <c r="O20" s="54" t="s">
        <v>316</v>
      </c>
      <c r="P20" s="15" t="s">
        <v>316</v>
      </c>
      <c r="Q20" s="15" t="s">
        <v>316</v>
      </c>
      <c r="R20" s="15" t="s">
        <v>316</v>
      </c>
      <c r="S20" s="15" t="s">
        <v>316</v>
      </c>
      <c r="T20" s="15" t="s">
        <v>316</v>
      </c>
      <c r="U20" s="15" t="s">
        <v>316</v>
      </c>
      <c r="V20" s="26">
        <v>100</v>
      </c>
    </row>
    <row r="21" spans="1:22" ht="127.5" x14ac:dyDescent="0.25">
      <c r="A21" s="16" t="s">
        <v>61</v>
      </c>
      <c r="B21" s="15" t="s">
        <v>14</v>
      </c>
      <c r="C21" s="113"/>
      <c r="D21" s="15" t="s">
        <v>316</v>
      </c>
      <c r="E21" s="15" t="s">
        <v>316</v>
      </c>
      <c r="F21" s="15" t="s">
        <v>316</v>
      </c>
      <c r="G21" s="15" t="s">
        <v>316</v>
      </c>
      <c r="H21" s="15" t="s">
        <v>316</v>
      </c>
      <c r="I21" s="15" t="s">
        <v>316</v>
      </c>
      <c r="J21" s="15" t="s">
        <v>316</v>
      </c>
      <c r="K21" s="15" t="s">
        <v>316</v>
      </c>
      <c r="L21" s="15" t="s">
        <v>316</v>
      </c>
      <c r="M21" s="15" t="s">
        <v>316</v>
      </c>
      <c r="N21" s="54" t="s">
        <v>316</v>
      </c>
      <c r="O21" s="54" t="s">
        <v>316</v>
      </c>
      <c r="P21" s="15" t="s">
        <v>316</v>
      </c>
      <c r="Q21" s="15" t="s">
        <v>316</v>
      </c>
      <c r="R21" s="15" t="s">
        <v>316</v>
      </c>
      <c r="S21" s="15" t="s">
        <v>316</v>
      </c>
      <c r="T21" s="15" t="s">
        <v>316</v>
      </c>
      <c r="U21" s="15" t="s">
        <v>316</v>
      </c>
      <c r="V21" s="26" t="s">
        <v>316</v>
      </c>
    </row>
    <row r="22" spans="1:22" ht="51" x14ac:dyDescent="0.25">
      <c r="A22" s="16" t="s">
        <v>92</v>
      </c>
      <c r="B22" s="15" t="s">
        <v>15</v>
      </c>
      <c r="C22" s="113"/>
      <c r="D22" s="15" t="s">
        <v>316</v>
      </c>
      <c r="E22" s="15" t="s">
        <v>316</v>
      </c>
      <c r="F22" s="15" t="s">
        <v>316</v>
      </c>
      <c r="G22" s="15" t="s">
        <v>316</v>
      </c>
      <c r="H22" s="15" t="s">
        <v>316</v>
      </c>
      <c r="I22" s="15" t="s">
        <v>316</v>
      </c>
      <c r="J22" s="15" t="s">
        <v>316</v>
      </c>
      <c r="K22" s="15" t="s">
        <v>316</v>
      </c>
      <c r="L22" s="15" t="s">
        <v>316</v>
      </c>
      <c r="M22" s="15" t="s">
        <v>316</v>
      </c>
      <c r="N22" s="54" t="s">
        <v>316</v>
      </c>
      <c r="O22" s="54" t="s">
        <v>316</v>
      </c>
      <c r="P22" s="15" t="s">
        <v>316</v>
      </c>
      <c r="Q22" s="15" t="s">
        <v>316</v>
      </c>
      <c r="R22" s="15" t="s">
        <v>316</v>
      </c>
      <c r="S22" s="15" t="s">
        <v>316</v>
      </c>
      <c r="T22" s="15" t="s">
        <v>316</v>
      </c>
      <c r="U22" s="15" t="s">
        <v>316</v>
      </c>
      <c r="V22" s="26" t="s">
        <v>316</v>
      </c>
    </row>
    <row r="23" spans="1:22" ht="38.25" x14ac:dyDescent="0.25">
      <c r="A23" s="16" t="s">
        <v>62</v>
      </c>
      <c r="B23" s="15" t="s">
        <v>16</v>
      </c>
      <c r="C23" s="113"/>
      <c r="D23" s="15" t="s">
        <v>316</v>
      </c>
      <c r="E23" s="15" t="s">
        <v>316</v>
      </c>
      <c r="F23" s="15" t="s">
        <v>316</v>
      </c>
      <c r="G23" s="15" t="s">
        <v>316</v>
      </c>
      <c r="H23" s="15" t="s">
        <v>316</v>
      </c>
      <c r="I23" s="15" t="s">
        <v>316</v>
      </c>
      <c r="J23" s="15" t="s">
        <v>316</v>
      </c>
      <c r="K23" s="15" t="s">
        <v>316</v>
      </c>
      <c r="L23" s="15" t="s">
        <v>316</v>
      </c>
      <c r="M23" s="15" t="s">
        <v>316</v>
      </c>
      <c r="N23" s="54" t="s">
        <v>316</v>
      </c>
      <c r="O23" s="54" t="s">
        <v>316</v>
      </c>
      <c r="P23" s="15" t="s">
        <v>316</v>
      </c>
      <c r="Q23" s="15" t="s">
        <v>316</v>
      </c>
      <c r="R23" s="15" t="s">
        <v>316</v>
      </c>
      <c r="S23" s="15" t="s">
        <v>316</v>
      </c>
      <c r="T23" s="15" t="s">
        <v>316</v>
      </c>
      <c r="U23" s="15" t="s">
        <v>316</v>
      </c>
      <c r="V23" s="26" t="s">
        <v>316</v>
      </c>
    </row>
    <row r="24" spans="1:22" ht="102" x14ac:dyDescent="0.25">
      <c r="A24" s="16" t="s">
        <v>93</v>
      </c>
      <c r="B24" s="15" t="s">
        <v>17</v>
      </c>
      <c r="C24" s="113"/>
      <c r="D24" s="15" t="s">
        <v>351</v>
      </c>
      <c r="E24" s="15" t="s">
        <v>316</v>
      </c>
      <c r="F24" s="15" t="s">
        <v>316</v>
      </c>
      <c r="G24" s="15" t="s">
        <v>316</v>
      </c>
      <c r="H24" s="15" t="s">
        <v>316</v>
      </c>
      <c r="I24" s="15" t="s">
        <v>316</v>
      </c>
      <c r="J24" s="15" t="s">
        <v>316</v>
      </c>
      <c r="K24" s="15" t="s">
        <v>316</v>
      </c>
      <c r="L24" s="15">
        <v>1</v>
      </c>
      <c r="M24" s="15" t="s">
        <v>316</v>
      </c>
      <c r="N24" s="54" t="s">
        <v>316</v>
      </c>
      <c r="O24" s="54" t="s">
        <v>316</v>
      </c>
      <c r="P24" s="15" t="s">
        <v>316</v>
      </c>
      <c r="Q24" s="15" t="s">
        <v>316</v>
      </c>
      <c r="R24" s="15" t="s">
        <v>316</v>
      </c>
      <c r="S24" s="15" t="s">
        <v>316</v>
      </c>
      <c r="T24" s="15" t="s">
        <v>316</v>
      </c>
      <c r="U24" s="15" t="s">
        <v>316</v>
      </c>
      <c r="V24" s="26">
        <v>100</v>
      </c>
    </row>
    <row r="25" spans="1:22" ht="63.75" x14ac:dyDescent="0.25">
      <c r="A25" s="16" t="s">
        <v>64</v>
      </c>
      <c r="B25" s="15" t="s">
        <v>18</v>
      </c>
      <c r="C25" s="113"/>
      <c r="D25" s="15" t="s">
        <v>352</v>
      </c>
      <c r="E25" s="15" t="s">
        <v>316</v>
      </c>
      <c r="F25" s="15" t="s">
        <v>316</v>
      </c>
      <c r="G25" s="15" t="s">
        <v>316</v>
      </c>
      <c r="H25" s="15" t="s">
        <v>316</v>
      </c>
      <c r="I25" s="15">
        <v>1</v>
      </c>
      <c r="J25" s="15" t="s">
        <v>316</v>
      </c>
      <c r="K25" s="15" t="s">
        <v>316</v>
      </c>
      <c r="L25" s="15" t="s">
        <v>316</v>
      </c>
      <c r="M25" s="15" t="s">
        <v>316</v>
      </c>
      <c r="N25" s="54" t="s">
        <v>316</v>
      </c>
      <c r="O25" s="54" t="s">
        <v>316</v>
      </c>
      <c r="P25" s="15" t="s">
        <v>316</v>
      </c>
      <c r="Q25" s="15" t="s">
        <v>316</v>
      </c>
      <c r="R25" s="15" t="s">
        <v>316</v>
      </c>
      <c r="S25" s="15" t="s">
        <v>316</v>
      </c>
      <c r="T25" s="15" t="s">
        <v>316</v>
      </c>
      <c r="U25" s="15" t="s">
        <v>316</v>
      </c>
      <c r="V25" s="26">
        <v>100</v>
      </c>
    </row>
    <row r="26" spans="1:22" ht="63.75" x14ac:dyDescent="0.25">
      <c r="A26" s="16" t="s">
        <v>65</v>
      </c>
      <c r="B26" s="15" t="s">
        <v>19</v>
      </c>
      <c r="C26" s="113"/>
      <c r="D26" s="15" t="s">
        <v>316</v>
      </c>
      <c r="E26" s="15" t="s">
        <v>316</v>
      </c>
      <c r="F26" s="15" t="s">
        <v>316</v>
      </c>
      <c r="G26" s="15" t="s">
        <v>316</v>
      </c>
      <c r="H26" s="15" t="s">
        <v>316</v>
      </c>
      <c r="I26" s="15" t="s">
        <v>316</v>
      </c>
      <c r="J26" s="15" t="s">
        <v>316</v>
      </c>
      <c r="K26" s="15" t="s">
        <v>316</v>
      </c>
      <c r="L26" s="15" t="s">
        <v>316</v>
      </c>
      <c r="M26" s="15" t="s">
        <v>316</v>
      </c>
      <c r="N26" s="54" t="s">
        <v>316</v>
      </c>
      <c r="O26" s="54" t="s">
        <v>316</v>
      </c>
      <c r="P26" s="15" t="s">
        <v>316</v>
      </c>
      <c r="Q26" s="15" t="s">
        <v>316</v>
      </c>
      <c r="R26" s="15" t="s">
        <v>316</v>
      </c>
      <c r="S26" s="15" t="s">
        <v>316</v>
      </c>
      <c r="T26" s="15" t="s">
        <v>316</v>
      </c>
      <c r="U26" s="15" t="s">
        <v>316</v>
      </c>
      <c r="V26" s="26" t="s">
        <v>316</v>
      </c>
    </row>
    <row r="27" spans="1:22" ht="76.5" x14ac:dyDescent="0.25">
      <c r="A27" s="16" t="s">
        <v>66</v>
      </c>
      <c r="B27" s="15" t="s">
        <v>21</v>
      </c>
      <c r="C27" s="113"/>
      <c r="D27" s="15" t="s">
        <v>317</v>
      </c>
      <c r="E27" s="15" t="s">
        <v>316</v>
      </c>
      <c r="F27" s="15" t="s">
        <v>316</v>
      </c>
      <c r="G27" s="15" t="s">
        <v>316</v>
      </c>
      <c r="H27" s="15">
        <v>1</v>
      </c>
      <c r="I27" s="15" t="s">
        <v>316</v>
      </c>
      <c r="J27" s="15" t="s">
        <v>316</v>
      </c>
      <c r="K27" s="15" t="s">
        <v>316</v>
      </c>
      <c r="L27" s="15" t="s">
        <v>316</v>
      </c>
      <c r="M27" s="15" t="s">
        <v>316</v>
      </c>
      <c r="N27" s="54" t="s">
        <v>316</v>
      </c>
      <c r="O27" s="54" t="s">
        <v>316</v>
      </c>
      <c r="P27" s="15" t="s">
        <v>316</v>
      </c>
      <c r="Q27" s="15" t="s">
        <v>316</v>
      </c>
      <c r="R27" s="15" t="s">
        <v>316</v>
      </c>
      <c r="S27" s="15" t="s">
        <v>316</v>
      </c>
      <c r="T27" s="15" t="s">
        <v>316</v>
      </c>
      <c r="U27" s="15" t="s">
        <v>316</v>
      </c>
      <c r="V27" s="26"/>
    </row>
    <row r="28" spans="1:22" ht="153" x14ac:dyDescent="0.25">
      <c r="A28" s="16" t="s">
        <v>353</v>
      </c>
      <c r="B28" s="15" t="s">
        <v>24</v>
      </c>
      <c r="C28" s="113"/>
      <c r="D28" s="15" t="s">
        <v>351</v>
      </c>
      <c r="E28" s="15" t="s">
        <v>316</v>
      </c>
      <c r="F28" s="15" t="s">
        <v>316</v>
      </c>
      <c r="G28" s="15" t="s">
        <v>316</v>
      </c>
      <c r="H28" s="15" t="s">
        <v>316</v>
      </c>
      <c r="I28" s="15" t="s">
        <v>316</v>
      </c>
      <c r="J28" s="15" t="s">
        <v>316</v>
      </c>
      <c r="K28" s="15" t="s">
        <v>316</v>
      </c>
      <c r="L28" s="15">
        <v>1</v>
      </c>
      <c r="M28" s="15" t="s">
        <v>316</v>
      </c>
      <c r="N28" s="54" t="s">
        <v>316</v>
      </c>
      <c r="O28" s="54" t="s">
        <v>316</v>
      </c>
      <c r="P28" s="15" t="s">
        <v>316</v>
      </c>
      <c r="Q28" s="15" t="s">
        <v>316</v>
      </c>
      <c r="R28" s="15" t="s">
        <v>316</v>
      </c>
      <c r="S28" s="15" t="s">
        <v>316</v>
      </c>
      <c r="T28" s="15" t="s">
        <v>316</v>
      </c>
      <c r="U28" s="15" t="s">
        <v>316</v>
      </c>
      <c r="V28" s="26">
        <v>100</v>
      </c>
    </row>
    <row r="29" spans="1:22" ht="38.25" x14ac:dyDescent="0.25">
      <c r="A29" s="16" t="s">
        <v>117</v>
      </c>
      <c r="B29" s="15" t="s">
        <v>339</v>
      </c>
      <c r="C29" s="113"/>
      <c r="D29" s="15" t="s">
        <v>318</v>
      </c>
      <c r="E29" s="15" t="s">
        <v>316</v>
      </c>
      <c r="F29" s="15" t="s">
        <v>316</v>
      </c>
      <c r="G29" s="15" t="s">
        <v>316</v>
      </c>
      <c r="H29" s="15" t="s">
        <v>316</v>
      </c>
      <c r="I29" s="15" t="s">
        <v>316</v>
      </c>
      <c r="J29" s="15" t="s">
        <v>316</v>
      </c>
      <c r="K29" s="15">
        <v>1</v>
      </c>
      <c r="L29" s="7" t="s">
        <v>316</v>
      </c>
      <c r="M29" s="7" t="s">
        <v>316</v>
      </c>
      <c r="N29" s="56" t="s">
        <v>316</v>
      </c>
      <c r="O29" s="56" t="s">
        <v>316</v>
      </c>
      <c r="P29" s="7" t="s">
        <v>316</v>
      </c>
      <c r="Q29" s="7" t="s">
        <v>316</v>
      </c>
      <c r="R29" s="7" t="s">
        <v>316</v>
      </c>
      <c r="S29" s="7" t="s">
        <v>316</v>
      </c>
      <c r="T29" s="7" t="s">
        <v>316</v>
      </c>
      <c r="U29" s="7" t="s">
        <v>316</v>
      </c>
      <c r="V29" s="26">
        <v>100</v>
      </c>
    </row>
    <row r="30" spans="1:22" ht="76.5" x14ac:dyDescent="0.25">
      <c r="A30" s="16" t="s">
        <v>120</v>
      </c>
      <c r="B30" s="15" t="s">
        <v>248</v>
      </c>
      <c r="C30" s="113"/>
      <c r="D30" s="15" t="s">
        <v>354</v>
      </c>
      <c r="E30" s="15" t="s">
        <v>316</v>
      </c>
      <c r="F30" s="15" t="s">
        <v>316</v>
      </c>
      <c r="G30" s="15" t="s">
        <v>316</v>
      </c>
      <c r="H30" s="15" t="s">
        <v>316</v>
      </c>
      <c r="I30" s="15" t="s">
        <v>316</v>
      </c>
      <c r="J30" s="15" t="s">
        <v>316</v>
      </c>
      <c r="K30" s="15">
        <v>1</v>
      </c>
      <c r="L30" s="15" t="s">
        <v>316</v>
      </c>
      <c r="M30" s="15" t="s">
        <v>316</v>
      </c>
      <c r="N30" s="54" t="s">
        <v>316</v>
      </c>
      <c r="O30" s="54" t="s">
        <v>316</v>
      </c>
      <c r="P30" s="15" t="s">
        <v>316</v>
      </c>
      <c r="Q30" s="15" t="s">
        <v>316</v>
      </c>
      <c r="R30" s="15" t="s">
        <v>316</v>
      </c>
      <c r="S30" s="15" t="s">
        <v>316</v>
      </c>
      <c r="T30" s="15" t="s">
        <v>316</v>
      </c>
      <c r="U30" s="15" t="s">
        <v>316</v>
      </c>
      <c r="V30" s="26">
        <v>100</v>
      </c>
    </row>
    <row r="31" spans="1:22" ht="89.25" x14ac:dyDescent="0.25">
      <c r="A31" s="16" t="s">
        <v>205</v>
      </c>
      <c r="B31" s="15" t="s">
        <v>123</v>
      </c>
      <c r="C31" s="113"/>
      <c r="D31" s="15" t="s">
        <v>355</v>
      </c>
      <c r="E31" s="15" t="s">
        <v>316</v>
      </c>
      <c r="F31" s="15" t="s">
        <v>316</v>
      </c>
      <c r="G31" s="15" t="s">
        <v>316</v>
      </c>
      <c r="H31" s="15" t="s">
        <v>316</v>
      </c>
      <c r="I31" s="15" t="s">
        <v>316</v>
      </c>
      <c r="J31" s="15" t="s">
        <v>316</v>
      </c>
      <c r="K31" s="15">
        <v>1</v>
      </c>
      <c r="L31" s="15" t="s">
        <v>316</v>
      </c>
      <c r="M31" s="15" t="s">
        <v>316</v>
      </c>
      <c r="N31" s="54" t="s">
        <v>316</v>
      </c>
      <c r="O31" s="54" t="s">
        <v>316</v>
      </c>
      <c r="P31" s="15" t="s">
        <v>316</v>
      </c>
      <c r="Q31" s="15" t="s">
        <v>316</v>
      </c>
      <c r="R31" s="15" t="s">
        <v>316</v>
      </c>
      <c r="S31" s="15" t="s">
        <v>316</v>
      </c>
      <c r="T31" s="15" t="s">
        <v>316</v>
      </c>
      <c r="U31" s="15" t="s">
        <v>316</v>
      </c>
      <c r="V31" s="26">
        <v>100</v>
      </c>
    </row>
    <row r="32" spans="1:22" ht="51" x14ac:dyDescent="0.25">
      <c r="A32" s="16" t="s">
        <v>249</v>
      </c>
      <c r="B32" s="15" t="s">
        <v>223</v>
      </c>
      <c r="C32" s="113"/>
      <c r="D32" s="15" t="s">
        <v>356</v>
      </c>
      <c r="E32" s="15" t="s">
        <v>316</v>
      </c>
      <c r="F32" s="15" t="s">
        <v>316</v>
      </c>
      <c r="G32" s="15" t="s">
        <v>316</v>
      </c>
      <c r="H32" s="15" t="s">
        <v>316</v>
      </c>
      <c r="I32" s="15" t="s">
        <v>316</v>
      </c>
      <c r="J32" s="15" t="s">
        <v>316</v>
      </c>
      <c r="K32" s="15">
        <v>1</v>
      </c>
      <c r="L32" s="15" t="s">
        <v>316</v>
      </c>
      <c r="M32" s="15" t="s">
        <v>316</v>
      </c>
      <c r="N32" s="54" t="s">
        <v>316</v>
      </c>
      <c r="O32" s="54" t="s">
        <v>316</v>
      </c>
      <c r="P32" s="15" t="s">
        <v>316</v>
      </c>
      <c r="Q32" s="15" t="s">
        <v>316</v>
      </c>
      <c r="R32" s="15" t="s">
        <v>316</v>
      </c>
      <c r="S32" s="15" t="s">
        <v>316</v>
      </c>
      <c r="T32" s="15" t="s">
        <v>316</v>
      </c>
      <c r="U32" s="15" t="s">
        <v>316</v>
      </c>
      <c r="V32" s="26">
        <v>100</v>
      </c>
    </row>
    <row r="33" spans="1:22" ht="76.5" x14ac:dyDescent="0.25">
      <c r="A33" s="50" t="s">
        <v>404</v>
      </c>
      <c r="B33" s="49" t="s">
        <v>397</v>
      </c>
      <c r="C33" s="113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54"/>
      <c r="O33" s="54">
        <v>1</v>
      </c>
      <c r="P33" s="49" t="s">
        <v>316</v>
      </c>
      <c r="Q33" s="49" t="s">
        <v>316</v>
      </c>
      <c r="R33" s="49" t="s">
        <v>316</v>
      </c>
      <c r="S33" s="49" t="s">
        <v>316</v>
      </c>
      <c r="T33" s="49" t="s">
        <v>316</v>
      </c>
      <c r="U33" s="49" t="s">
        <v>316</v>
      </c>
      <c r="V33" s="26">
        <v>100</v>
      </c>
    </row>
    <row r="34" spans="1:22" ht="51" x14ac:dyDescent="0.25">
      <c r="A34" s="19" t="s">
        <v>57</v>
      </c>
      <c r="B34" s="18" t="s">
        <v>25</v>
      </c>
      <c r="C34" s="113"/>
      <c r="D34" s="15" t="s">
        <v>405</v>
      </c>
      <c r="E34" s="15" t="s">
        <v>316</v>
      </c>
      <c r="F34" s="49" t="s">
        <v>316</v>
      </c>
      <c r="G34" s="49" t="s">
        <v>316</v>
      </c>
      <c r="H34" s="49" t="s">
        <v>316</v>
      </c>
      <c r="I34" s="49" t="s">
        <v>316</v>
      </c>
      <c r="J34" s="49" t="s">
        <v>316</v>
      </c>
      <c r="K34" s="49" t="s">
        <v>316</v>
      </c>
      <c r="L34" s="49" t="s">
        <v>316</v>
      </c>
      <c r="M34" s="49" t="s">
        <v>316</v>
      </c>
      <c r="N34" s="54"/>
      <c r="O34" s="54">
        <v>1</v>
      </c>
      <c r="P34" s="15" t="s">
        <v>316</v>
      </c>
      <c r="Q34" s="49" t="s">
        <v>316</v>
      </c>
      <c r="R34" s="49" t="s">
        <v>316</v>
      </c>
      <c r="S34" s="49" t="s">
        <v>316</v>
      </c>
      <c r="T34" s="49" t="s">
        <v>316</v>
      </c>
      <c r="U34" s="49" t="s">
        <v>316</v>
      </c>
      <c r="V34" s="26"/>
    </row>
    <row r="35" spans="1:22" ht="76.5" x14ac:dyDescent="0.25">
      <c r="A35" s="16" t="s">
        <v>68</v>
      </c>
      <c r="B35" s="15" t="s">
        <v>26</v>
      </c>
      <c r="C35" s="113"/>
      <c r="D35" s="15" t="s">
        <v>319</v>
      </c>
      <c r="E35" s="15">
        <v>25.1</v>
      </c>
      <c r="F35" s="15">
        <v>25.7</v>
      </c>
      <c r="G35" s="15">
        <v>26.1</v>
      </c>
      <c r="H35" s="15">
        <v>26.5</v>
      </c>
      <c r="I35" s="15">
        <v>26.9</v>
      </c>
      <c r="J35" s="15">
        <v>27.1</v>
      </c>
      <c r="K35" s="15">
        <v>27.5</v>
      </c>
      <c r="L35" s="15">
        <v>28</v>
      </c>
      <c r="M35" s="15">
        <v>28.6</v>
      </c>
      <c r="N35" s="54">
        <v>29.1</v>
      </c>
      <c r="O35" s="54">
        <v>30</v>
      </c>
      <c r="P35" s="15">
        <v>31</v>
      </c>
      <c r="Q35" s="15">
        <v>32</v>
      </c>
      <c r="R35" s="15">
        <v>33</v>
      </c>
      <c r="S35" s="15">
        <v>34</v>
      </c>
      <c r="T35" s="15">
        <v>34.5</v>
      </c>
      <c r="U35" s="15">
        <v>35</v>
      </c>
      <c r="V35" s="26">
        <v>139.4</v>
      </c>
    </row>
    <row r="36" spans="1:22" ht="51" x14ac:dyDescent="0.25">
      <c r="A36" s="16" t="s">
        <v>100</v>
      </c>
      <c r="B36" s="15" t="s">
        <v>101</v>
      </c>
      <c r="C36" s="113"/>
      <c r="D36" s="15" t="s">
        <v>357</v>
      </c>
      <c r="E36" s="15" t="s">
        <v>316</v>
      </c>
      <c r="F36" s="15" t="s">
        <v>316</v>
      </c>
      <c r="G36" s="15" t="s">
        <v>316</v>
      </c>
      <c r="H36" s="15" t="s">
        <v>316</v>
      </c>
      <c r="I36" s="15" t="s">
        <v>316</v>
      </c>
      <c r="J36" s="15">
        <v>1</v>
      </c>
      <c r="K36" s="15" t="s">
        <v>316</v>
      </c>
      <c r="L36" s="15" t="s">
        <v>316</v>
      </c>
      <c r="M36" s="15" t="s">
        <v>316</v>
      </c>
      <c r="N36" s="54" t="s">
        <v>316</v>
      </c>
      <c r="O36" s="54" t="s">
        <v>316</v>
      </c>
      <c r="P36" s="15" t="s">
        <v>316</v>
      </c>
      <c r="Q36" s="15" t="s">
        <v>316</v>
      </c>
      <c r="R36" s="15" t="s">
        <v>316</v>
      </c>
      <c r="S36" s="15" t="s">
        <v>316</v>
      </c>
      <c r="T36" s="15" t="s">
        <v>316</v>
      </c>
      <c r="U36" s="15" t="s">
        <v>316</v>
      </c>
      <c r="V36" s="26">
        <v>100</v>
      </c>
    </row>
    <row r="37" spans="1:22" ht="25.5" x14ac:dyDescent="0.25">
      <c r="A37" s="16" t="s">
        <v>348</v>
      </c>
      <c r="B37" s="15" t="s">
        <v>349</v>
      </c>
      <c r="C37" s="15"/>
      <c r="D37" s="15" t="s">
        <v>367</v>
      </c>
      <c r="E37" s="15" t="s">
        <v>316</v>
      </c>
      <c r="F37" s="15" t="s">
        <v>316</v>
      </c>
      <c r="G37" s="15" t="s">
        <v>316</v>
      </c>
      <c r="H37" s="15" t="s">
        <v>316</v>
      </c>
      <c r="I37" s="15" t="s">
        <v>316</v>
      </c>
      <c r="J37" s="15" t="s">
        <v>316</v>
      </c>
      <c r="K37" s="15" t="s">
        <v>316</v>
      </c>
      <c r="L37" s="15" t="s">
        <v>316</v>
      </c>
      <c r="M37" s="15" t="s">
        <v>316</v>
      </c>
      <c r="N37" s="54" t="s">
        <v>316</v>
      </c>
      <c r="O37" s="54" t="s">
        <v>316</v>
      </c>
      <c r="P37" s="15" t="s">
        <v>316</v>
      </c>
      <c r="Q37" s="15" t="s">
        <v>316</v>
      </c>
      <c r="R37" s="15" t="s">
        <v>316</v>
      </c>
      <c r="S37" s="15" t="s">
        <v>316</v>
      </c>
      <c r="T37" s="15" t="s">
        <v>316</v>
      </c>
      <c r="U37" s="15" t="s">
        <v>316</v>
      </c>
      <c r="V37" s="15" t="s">
        <v>316</v>
      </c>
    </row>
    <row r="38" spans="1:22" ht="38.25" x14ac:dyDescent="0.25">
      <c r="A38" s="19" t="s">
        <v>27</v>
      </c>
      <c r="B38" s="18" t="s">
        <v>28</v>
      </c>
      <c r="C38" s="124" t="s">
        <v>320</v>
      </c>
      <c r="D38" s="15" t="s">
        <v>321</v>
      </c>
      <c r="E38" s="15">
        <v>25</v>
      </c>
      <c r="F38" s="15">
        <v>32.1</v>
      </c>
      <c r="G38" s="15">
        <v>35.6</v>
      </c>
      <c r="H38" s="15">
        <v>39.1</v>
      </c>
      <c r="I38" s="15">
        <v>42.6</v>
      </c>
      <c r="J38" s="15">
        <v>43.6</v>
      </c>
      <c r="K38" s="15">
        <v>44.6</v>
      </c>
      <c r="L38" s="15">
        <v>45.6</v>
      </c>
      <c r="M38" s="15">
        <v>46.6</v>
      </c>
      <c r="N38" s="54">
        <v>47.6</v>
      </c>
      <c r="O38" s="54">
        <v>48</v>
      </c>
      <c r="P38" s="15">
        <v>48.4</v>
      </c>
      <c r="Q38" s="15">
        <v>48.8</v>
      </c>
      <c r="R38" s="15">
        <v>49.2</v>
      </c>
      <c r="S38" s="15">
        <v>49.9</v>
      </c>
      <c r="T38" s="15">
        <v>50.6</v>
      </c>
      <c r="U38" s="15">
        <v>51.6</v>
      </c>
      <c r="V38" s="26">
        <v>206.4</v>
      </c>
    </row>
    <row r="39" spans="1:22" ht="63.75" x14ac:dyDescent="0.25">
      <c r="A39" s="19" t="s">
        <v>29</v>
      </c>
      <c r="B39" s="18" t="s">
        <v>30</v>
      </c>
      <c r="C39" s="124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54"/>
      <c r="O39" s="54"/>
      <c r="P39" s="15"/>
      <c r="Q39" s="15"/>
      <c r="R39" s="15"/>
      <c r="S39" s="15"/>
      <c r="T39" s="15"/>
      <c r="U39" s="15"/>
      <c r="V39" s="26"/>
    </row>
    <row r="40" spans="1:22" ht="51" x14ac:dyDescent="0.25">
      <c r="A40" s="16" t="s">
        <v>69</v>
      </c>
      <c r="B40" s="15" t="s">
        <v>12</v>
      </c>
      <c r="C40" s="124"/>
      <c r="D40" s="15" t="s">
        <v>322</v>
      </c>
      <c r="E40" s="15">
        <v>1</v>
      </c>
      <c r="F40" s="15">
        <v>1</v>
      </c>
      <c r="G40" s="15" t="s">
        <v>316</v>
      </c>
      <c r="H40" s="15" t="s">
        <v>316</v>
      </c>
      <c r="I40" s="15" t="s">
        <v>316</v>
      </c>
      <c r="J40" s="15" t="s">
        <v>316</v>
      </c>
      <c r="K40" s="15" t="s">
        <v>316</v>
      </c>
      <c r="L40" s="15" t="s">
        <v>316</v>
      </c>
      <c r="M40" s="15" t="s">
        <v>316</v>
      </c>
      <c r="N40" s="54" t="s">
        <v>316</v>
      </c>
      <c r="O40" s="54" t="s">
        <v>316</v>
      </c>
      <c r="P40" s="15" t="s">
        <v>316</v>
      </c>
      <c r="Q40" s="15" t="s">
        <v>316</v>
      </c>
      <c r="R40" s="15" t="s">
        <v>316</v>
      </c>
      <c r="S40" s="15" t="s">
        <v>316</v>
      </c>
      <c r="T40" s="15" t="s">
        <v>316</v>
      </c>
      <c r="U40" s="15" t="s">
        <v>316</v>
      </c>
      <c r="V40" s="26">
        <v>100</v>
      </c>
    </row>
    <row r="41" spans="1:22" ht="63.75" x14ac:dyDescent="0.25">
      <c r="A41" s="16" t="s">
        <v>70</v>
      </c>
      <c r="B41" s="15" t="s">
        <v>126</v>
      </c>
      <c r="C41" s="124"/>
      <c r="D41" s="15" t="s">
        <v>316</v>
      </c>
      <c r="E41" s="15" t="s">
        <v>316</v>
      </c>
      <c r="F41" s="15" t="s">
        <v>316</v>
      </c>
      <c r="G41" s="15" t="s">
        <v>316</v>
      </c>
      <c r="H41" s="15" t="s">
        <v>316</v>
      </c>
      <c r="I41" s="15" t="s">
        <v>316</v>
      </c>
      <c r="J41" s="15" t="s">
        <v>316</v>
      </c>
      <c r="K41" s="15" t="s">
        <v>316</v>
      </c>
      <c r="L41" s="15" t="s">
        <v>316</v>
      </c>
      <c r="M41" s="15" t="s">
        <v>316</v>
      </c>
      <c r="N41" s="54" t="s">
        <v>316</v>
      </c>
      <c r="O41" s="54" t="s">
        <v>316</v>
      </c>
      <c r="P41" s="15" t="s">
        <v>316</v>
      </c>
      <c r="Q41" s="15" t="s">
        <v>316</v>
      </c>
      <c r="R41" s="15" t="s">
        <v>316</v>
      </c>
      <c r="S41" s="15" t="s">
        <v>316</v>
      </c>
      <c r="T41" s="15" t="s">
        <v>316</v>
      </c>
      <c r="U41" s="15" t="s">
        <v>316</v>
      </c>
      <c r="V41" s="26" t="s">
        <v>316</v>
      </c>
    </row>
    <row r="42" spans="1:22" ht="63.75" x14ac:dyDescent="0.25">
      <c r="A42" s="16" t="s">
        <v>71</v>
      </c>
      <c r="B42" s="15" t="s">
        <v>31</v>
      </c>
      <c r="C42" s="124"/>
      <c r="D42" s="15" t="s">
        <v>316</v>
      </c>
      <c r="E42" s="15" t="s">
        <v>316</v>
      </c>
      <c r="F42" s="15" t="s">
        <v>316</v>
      </c>
      <c r="G42" s="15" t="s">
        <v>316</v>
      </c>
      <c r="H42" s="15" t="s">
        <v>316</v>
      </c>
      <c r="I42" s="15" t="s">
        <v>316</v>
      </c>
      <c r="J42" s="15" t="s">
        <v>316</v>
      </c>
      <c r="K42" s="15" t="s">
        <v>316</v>
      </c>
      <c r="L42" s="15" t="s">
        <v>316</v>
      </c>
      <c r="M42" s="15" t="s">
        <v>316</v>
      </c>
      <c r="N42" s="54" t="s">
        <v>316</v>
      </c>
      <c r="O42" s="54" t="s">
        <v>316</v>
      </c>
      <c r="P42" s="15" t="s">
        <v>316</v>
      </c>
      <c r="Q42" s="15" t="s">
        <v>316</v>
      </c>
      <c r="R42" s="15" t="s">
        <v>316</v>
      </c>
      <c r="S42" s="15" t="s">
        <v>316</v>
      </c>
      <c r="T42" s="15" t="s">
        <v>316</v>
      </c>
      <c r="U42" s="15" t="s">
        <v>316</v>
      </c>
      <c r="V42" s="26" t="s">
        <v>316</v>
      </c>
    </row>
    <row r="43" spans="1:22" ht="51" x14ac:dyDescent="0.25">
      <c r="A43" s="16" t="s">
        <v>95</v>
      </c>
      <c r="B43" s="15" t="s">
        <v>15</v>
      </c>
      <c r="C43" s="124"/>
      <c r="D43" s="15" t="s">
        <v>316</v>
      </c>
      <c r="E43" s="15" t="s">
        <v>316</v>
      </c>
      <c r="F43" s="15" t="s">
        <v>316</v>
      </c>
      <c r="G43" s="15" t="s">
        <v>316</v>
      </c>
      <c r="H43" s="15" t="s">
        <v>316</v>
      </c>
      <c r="I43" s="15" t="s">
        <v>316</v>
      </c>
      <c r="J43" s="15" t="s">
        <v>316</v>
      </c>
      <c r="K43" s="15" t="s">
        <v>316</v>
      </c>
      <c r="L43" s="15" t="s">
        <v>316</v>
      </c>
      <c r="M43" s="15" t="s">
        <v>316</v>
      </c>
      <c r="N43" s="54" t="s">
        <v>316</v>
      </c>
      <c r="O43" s="54" t="s">
        <v>316</v>
      </c>
      <c r="P43" s="15" t="s">
        <v>316</v>
      </c>
      <c r="Q43" s="15" t="s">
        <v>316</v>
      </c>
      <c r="R43" s="15" t="s">
        <v>316</v>
      </c>
      <c r="S43" s="15" t="s">
        <v>316</v>
      </c>
      <c r="T43" s="15" t="s">
        <v>316</v>
      </c>
      <c r="U43" s="15" t="s">
        <v>316</v>
      </c>
      <c r="V43" s="26" t="s">
        <v>316</v>
      </c>
    </row>
    <row r="44" spans="1:22" ht="63.75" x14ac:dyDescent="0.25">
      <c r="A44" s="16" t="s">
        <v>102</v>
      </c>
      <c r="B44" s="15" t="s">
        <v>237</v>
      </c>
      <c r="C44" s="124"/>
      <c r="D44" s="15" t="s">
        <v>358</v>
      </c>
      <c r="E44" s="15" t="s">
        <v>316</v>
      </c>
      <c r="F44" s="15" t="s">
        <v>316</v>
      </c>
      <c r="G44" s="15" t="s">
        <v>316</v>
      </c>
      <c r="H44" s="15" t="s">
        <v>316</v>
      </c>
      <c r="I44" s="15" t="s">
        <v>316</v>
      </c>
      <c r="J44" s="15" t="s">
        <v>316</v>
      </c>
      <c r="K44" s="15" t="s">
        <v>316</v>
      </c>
      <c r="L44" s="15">
        <v>1</v>
      </c>
      <c r="M44" s="15" t="s">
        <v>316</v>
      </c>
      <c r="N44" s="54" t="s">
        <v>316</v>
      </c>
      <c r="O44" s="54" t="s">
        <v>316</v>
      </c>
      <c r="P44" s="15" t="s">
        <v>316</v>
      </c>
      <c r="Q44" s="15" t="s">
        <v>316</v>
      </c>
      <c r="R44" s="15" t="s">
        <v>316</v>
      </c>
      <c r="S44" s="15" t="s">
        <v>316</v>
      </c>
      <c r="T44" s="15" t="s">
        <v>316</v>
      </c>
      <c r="U44" s="15" t="s">
        <v>316</v>
      </c>
      <c r="V44" s="26">
        <v>100</v>
      </c>
    </row>
    <row r="45" spans="1:22" ht="63.75" x14ac:dyDescent="0.25">
      <c r="A45" s="19" t="s">
        <v>105</v>
      </c>
      <c r="B45" s="18" t="s">
        <v>107</v>
      </c>
      <c r="C45" s="124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54"/>
      <c r="O45" s="54"/>
      <c r="P45" s="15"/>
      <c r="Q45" s="15"/>
      <c r="R45" s="15"/>
      <c r="S45" s="15"/>
      <c r="T45" s="15"/>
      <c r="U45" s="15"/>
      <c r="V45" s="26"/>
    </row>
    <row r="46" spans="1:22" ht="102" x14ac:dyDescent="0.25">
      <c r="A46" s="16" t="s">
        <v>106</v>
      </c>
      <c r="B46" s="15" t="s">
        <v>103</v>
      </c>
      <c r="C46" s="124"/>
      <c r="D46" s="15" t="s">
        <v>359</v>
      </c>
      <c r="E46" s="15" t="s">
        <v>316</v>
      </c>
      <c r="F46" s="15" t="s">
        <v>316</v>
      </c>
      <c r="G46" s="15" t="s">
        <v>316</v>
      </c>
      <c r="H46" s="15" t="s">
        <v>316</v>
      </c>
      <c r="I46" s="15" t="s">
        <v>316</v>
      </c>
      <c r="J46" s="15" t="s">
        <v>316</v>
      </c>
      <c r="K46" s="15" t="s">
        <v>316</v>
      </c>
      <c r="L46" s="15">
        <v>6</v>
      </c>
      <c r="M46" s="15" t="s">
        <v>316</v>
      </c>
      <c r="N46" s="54" t="s">
        <v>316</v>
      </c>
      <c r="O46" s="54">
        <v>1</v>
      </c>
      <c r="P46" s="15" t="s">
        <v>316</v>
      </c>
      <c r="Q46" s="15" t="s">
        <v>316</v>
      </c>
      <c r="R46" s="15" t="s">
        <v>316</v>
      </c>
      <c r="S46" s="15" t="s">
        <v>316</v>
      </c>
      <c r="T46" s="15" t="s">
        <v>316</v>
      </c>
      <c r="U46" s="15" t="s">
        <v>316</v>
      </c>
      <c r="V46" s="26" t="s">
        <v>316</v>
      </c>
    </row>
    <row r="47" spans="1:22" ht="63.75" x14ac:dyDescent="0.25">
      <c r="A47" s="16" t="s">
        <v>208</v>
      </c>
      <c r="B47" s="15" t="s">
        <v>108</v>
      </c>
      <c r="C47" s="124"/>
      <c r="D47" s="15" t="s">
        <v>316</v>
      </c>
      <c r="E47" s="15" t="s">
        <v>316</v>
      </c>
      <c r="F47" s="15" t="s">
        <v>316</v>
      </c>
      <c r="G47" s="15" t="s">
        <v>316</v>
      </c>
      <c r="H47" s="15" t="s">
        <v>316</v>
      </c>
      <c r="I47" s="15" t="s">
        <v>316</v>
      </c>
      <c r="J47" s="15" t="s">
        <v>316</v>
      </c>
      <c r="K47" s="15" t="s">
        <v>316</v>
      </c>
      <c r="L47" s="15" t="s">
        <v>316</v>
      </c>
      <c r="M47" s="15" t="s">
        <v>316</v>
      </c>
      <c r="N47" s="54" t="s">
        <v>316</v>
      </c>
      <c r="O47" s="54" t="s">
        <v>316</v>
      </c>
      <c r="P47" s="15" t="s">
        <v>316</v>
      </c>
      <c r="Q47" s="15" t="s">
        <v>316</v>
      </c>
      <c r="R47" s="15" t="s">
        <v>316</v>
      </c>
      <c r="S47" s="15" t="s">
        <v>316</v>
      </c>
      <c r="T47" s="15" t="s">
        <v>316</v>
      </c>
      <c r="U47" s="15" t="s">
        <v>316</v>
      </c>
      <c r="V47" s="15" t="s">
        <v>316</v>
      </c>
    </row>
    <row r="48" spans="1:22" ht="51" x14ac:dyDescent="0.25">
      <c r="A48" s="19" t="s">
        <v>227</v>
      </c>
      <c r="B48" s="18" t="s">
        <v>244</v>
      </c>
      <c r="C48" s="124"/>
      <c r="D48" s="122" t="s">
        <v>360</v>
      </c>
      <c r="E48" s="122" t="s">
        <v>316</v>
      </c>
      <c r="F48" s="122" t="s">
        <v>316</v>
      </c>
      <c r="G48" s="122" t="s">
        <v>316</v>
      </c>
      <c r="H48" s="122" t="s">
        <v>316</v>
      </c>
      <c r="I48" s="122" t="s">
        <v>316</v>
      </c>
      <c r="J48" s="122" t="s">
        <v>316</v>
      </c>
      <c r="K48" s="122" t="s">
        <v>316</v>
      </c>
      <c r="L48" s="122">
        <v>1</v>
      </c>
      <c r="M48" s="122" t="s">
        <v>316</v>
      </c>
      <c r="N48" s="125" t="s">
        <v>316</v>
      </c>
      <c r="O48" s="125" t="s">
        <v>316</v>
      </c>
      <c r="P48" s="122" t="s">
        <v>316</v>
      </c>
      <c r="Q48" s="122" t="s">
        <v>316</v>
      </c>
      <c r="R48" s="122" t="s">
        <v>316</v>
      </c>
      <c r="S48" s="122" t="s">
        <v>316</v>
      </c>
      <c r="T48" s="122" t="s">
        <v>316</v>
      </c>
      <c r="U48" s="122" t="s">
        <v>316</v>
      </c>
      <c r="V48" s="127" t="s">
        <v>316</v>
      </c>
    </row>
    <row r="49" spans="1:22" ht="38.25" x14ac:dyDescent="0.25">
      <c r="A49" s="16" t="s">
        <v>229</v>
      </c>
      <c r="B49" s="15" t="s">
        <v>224</v>
      </c>
      <c r="C49" s="124"/>
      <c r="D49" s="123"/>
      <c r="E49" s="123"/>
      <c r="F49" s="123"/>
      <c r="G49" s="123"/>
      <c r="H49" s="123"/>
      <c r="I49" s="123"/>
      <c r="J49" s="123"/>
      <c r="K49" s="123"/>
      <c r="L49" s="123"/>
      <c r="M49" s="123"/>
      <c r="N49" s="126"/>
      <c r="O49" s="126"/>
      <c r="P49" s="123"/>
      <c r="Q49" s="123"/>
      <c r="R49" s="123"/>
      <c r="S49" s="123"/>
      <c r="T49" s="123"/>
      <c r="U49" s="123"/>
      <c r="V49" s="128"/>
    </row>
    <row r="50" spans="1:22" ht="38.25" x14ac:dyDescent="0.25">
      <c r="A50" s="19" t="s">
        <v>284</v>
      </c>
      <c r="B50" s="18" t="s">
        <v>285</v>
      </c>
      <c r="C50" s="124"/>
      <c r="D50" s="122" t="s">
        <v>323</v>
      </c>
      <c r="E50" s="122">
        <v>0</v>
      </c>
      <c r="F50" s="122" t="s">
        <v>316</v>
      </c>
      <c r="G50" s="122" t="s">
        <v>316</v>
      </c>
      <c r="H50" s="122" t="s">
        <v>316</v>
      </c>
      <c r="I50" s="122" t="s">
        <v>316</v>
      </c>
      <c r="J50" s="122" t="s">
        <v>316</v>
      </c>
      <c r="K50" s="122" t="s">
        <v>316</v>
      </c>
      <c r="L50" s="122" t="s">
        <v>316</v>
      </c>
      <c r="M50" s="122" t="s">
        <v>316</v>
      </c>
      <c r="N50" s="125">
        <v>1</v>
      </c>
      <c r="O50" s="125" t="s">
        <v>316</v>
      </c>
      <c r="P50" s="122" t="s">
        <v>316</v>
      </c>
      <c r="Q50" s="122" t="s">
        <v>316</v>
      </c>
      <c r="R50" s="122" t="s">
        <v>316</v>
      </c>
      <c r="S50" s="122" t="s">
        <v>316</v>
      </c>
      <c r="T50" s="122" t="s">
        <v>316</v>
      </c>
      <c r="U50" s="122" t="s">
        <v>316</v>
      </c>
      <c r="V50" s="127" t="s">
        <v>316</v>
      </c>
    </row>
    <row r="51" spans="1:22" ht="38.25" x14ac:dyDescent="0.25">
      <c r="A51" s="16" t="s">
        <v>286</v>
      </c>
      <c r="B51" s="15" t="s">
        <v>287</v>
      </c>
      <c r="C51" s="124"/>
      <c r="D51" s="123"/>
      <c r="E51" s="123"/>
      <c r="F51" s="123"/>
      <c r="G51" s="123"/>
      <c r="H51" s="123"/>
      <c r="I51" s="123"/>
      <c r="J51" s="123"/>
      <c r="K51" s="123"/>
      <c r="L51" s="123"/>
      <c r="M51" s="123"/>
      <c r="N51" s="126"/>
      <c r="O51" s="126"/>
      <c r="P51" s="123"/>
      <c r="Q51" s="123"/>
      <c r="R51" s="123"/>
      <c r="S51" s="123"/>
      <c r="T51" s="123"/>
      <c r="U51" s="123"/>
      <c r="V51" s="128"/>
    </row>
    <row r="52" spans="1:22" ht="63.75" x14ac:dyDescent="0.25">
      <c r="A52" s="19" t="s">
        <v>32</v>
      </c>
      <c r="B52" s="18" t="s">
        <v>33</v>
      </c>
      <c r="C52" s="15" t="s">
        <v>324</v>
      </c>
      <c r="D52" s="15" t="s">
        <v>325</v>
      </c>
      <c r="E52" s="15">
        <v>11.8</v>
      </c>
      <c r="F52" s="15">
        <v>12</v>
      </c>
      <c r="G52" s="15">
        <v>13.5</v>
      </c>
      <c r="H52" s="15">
        <v>14.5</v>
      </c>
      <c r="I52" s="15">
        <v>15.4</v>
      </c>
      <c r="J52" s="15">
        <v>15.6</v>
      </c>
      <c r="K52" s="15">
        <v>15.8</v>
      </c>
      <c r="L52" s="15">
        <v>16</v>
      </c>
      <c r="M52" s="15">
        <v>17</v>
      </c>
      <c r="N52" s="54">
        <v>18</v>
      </c>
      <c r="O52" s="54">
        <v>19</v>
      </c>
      <c r="P52" s="15">
        <v>20.7</v>
      </c>
      <c r="Q52" s="15">
        <v>21.5</v>
      </c>
      <c r="R52" s="15">
        <v>22.5</v>
      </c>
      <c r="S52" s="15">
        <v>23</v>
      </c>
      <c r="T52" s="15">
        <v>23.5</v>
      </c>
      <c r="U52" s="15">
        <v>24.25</v>
      </c>
      <c r="V52" s="26">
        <v>205.5</v>
      </c>
    </row>
    <row r="53" spans="1:22" ht="63.75" x14ac:dyDescent="0.25">
      <c r="A53" s="19" t="s">
        <v>34</v>
      </c>
      <c r="B53" s="18" t="s">
        <v>35</v>
      </c>
      <c r="C53" s="113" t="s">
        <v>326</v>
      </c>
      <c r="D53" s="15" t="s">
        <v>316</v>
      </c>
      <c r="E53" s="15" t="s">
        <v>316</v>
      </c>
      <c r="F53" s="15" t="s">
        <v>316</v>
      </c>
      <c r="G53" s="15" t="s">
        <v>316</v>
      </c>
      <c r="H53" s="15" t="s">
        <v>316</v>
      </c>
      <c r="I53" s="15" t="s">
        <v>316</v>
      </c>
      <c r="J53" s="15" t="s">
        <v>316</v>
      </c>
      <c r="K53" s="15" t="s">
        <v>316</v>
      </c>
      <c r="L53" s="15" t="s">
        <v>316</v>
      </c>
      <c r="M53" s="15" t="s">
        <v>316</v>
      </c>
      <c r="N53" s="54" t="s">
        <v>316</v>
      </c>
      <c r="O53" s="54" t="s">
        <v>316</v>
      </c>
      <c r="P53" s="15" t="s">
        <v>316</v>
      </c>
      <c r="Q53" s="15" t="s">
        <v>316</v>
      </c>
      <c r="R53" s="15" t="s">
        <v>316</v>
      </c>
      <c r="S53" s="15" t="s">
        <v>316</v>
      </c>
      <c r="T53" s="15" t="s">
        <v>316</v>
      </c>
      <c r="U53" s="15" t="s">
        <v>316</v>
      </c>
      <c r="V53" s="26" t="s">
        <v>316</v>
      </c>
    </row>
    <row r="54" spans="1:22" ht="38.25" x14ac:dyDescent="0.25">
      <c r="A54" s="16" t="s">
        <v>72</v>
      </c>
      <c r="B54" s="15" t="s">
        <v>37</v>
      </c>
      <c r="C54" s="113"/>
      <c r="D54" s="15" t="s">
        <v>327</v>
      </c>
      <c r="E54" s="15">
        <v>226.7</v>
      </c>
      <c r="F54" s="15">
        <v>227.5</v>
      </c>
      <c r="G54" s="15">
        <v>227.5</v>
      </c>
      <c r="H54" s="15">
        <v>323</v>
      </c>
      <c r="I54" s="15">
        <v>361</v>
      </c>
      <c r="J54" s="15">
        <v>368.9</v>
      </c>
      <c r="K54" s="15">
        <v>376.8</v>
      </c>
      <c r="L54" s="15">
        <v>384.7</v>
      </c>
      <c r="M54" s="15">
        <v>392.6</v>
      </c>
      <c r="N54" s="54">
        <v>400.5</v>
      </c>
      <c r="O54" s="54">
        <v>408.4</v>
      </c>
      <c r="P54" s="15">
        <v>416.1</v>
      </c>
      <c r="Q54" s="15">
        <v>424.4</v>
      </c>
      <c r="R54" s="15">
        <v>432.9</v>
      </c>
      <c r="S54" s="15">
        <v>441.5</v>
      </c>
      <c r="T54" s="15">
        <v>450.4</v>
      </c>
      <c r="U54" s="15">
        <v>459.4</v>
      </c>
      <c r="V54" s="26">
        <v>202.6</v>
      </c>
    </row>
    <row r="55" spans="1:22" ht="63.75" x14ac:dyDescent="0.25">
      <c r="A55" s="16" t="s">
        <v>73</v>
      </c>
      <c r="B55" s="15" t="s">
        <v>126</v>
      </c>
      <c r="C55" s="113"/>
      <c r="D55" s="15" t="s">
        <v>316</v>
      </c>
      <c r="E55" s="15" t="s">
        <v>316</v>
      </c>
      <c r="F55" s="15" t="s">
        <v>316</v>
      </c>
      <c r="G55" s="15" t="s">
        <v>316</v>
      </c>
      <c r="H55" s="15" t="s">
        <v>316</v>
      </c>
      <c r="I55" s="15" t="s">
        <v>316</v>
      </c>
      <c r="J55" s="15" t="s">
        <v>316</v>
      </c>
      <c r="K55" s="15" t="s">
        <v>316</v>
      </c>
      <c r="L55" s="15" t="s">
        <v>316</v>
      </c>
      <c r="M55" s="15" t="s">
        <v>316</v>
      </c>
      <c r="N55" s="54" t="s">
        <v>316</v>
      </c>
      <c r="O55" s="54" t="s">
        <v>316</v>
      </c>
      <c r="P55" s="15" t="s">
        <v>316</v>
      </c>
      <c r="Q55" s="15" t="s">
        <v>316</v>
      </c>
      <c r="R55" s="15" t="s">
        <v>316</v>
      </c>
      <c r="S55" s="15" t="s">
        <v>316</v>
      </c>
      <c r="T55" s="15" t="s">
        <v>316</v>
      </c>
      <c r="U55" s="15" t="s">
        <v>316</v>
      </c>
      <c r="V55" s="26" t="s">
        <v>316</v>
      </c>
    </row>
    <row r="56" spans="1:22" ht="63.75" x14ac:dyDescent="0.25">
      <c r="A56" s="16" t="s">
        <v>74</v>
      </c>
      <c r="B56" s="8" t="s">
        <v>132</v>
      </c>
      <c r="C56" s="113"/>
      <c r="D56" s="15" t="s">
        <v>361</v>
      </c>
      <c r="E56" s="15" t="s">
        <v>316</v>
      </c>
      <c r="F56" s="15" t="s">
        <v>316</v>
      </c>
      <c r="G56" s="15" t="s">
        <v>316</v>
      </c>
      <c r="H56" s="15" t="s">
        <v>316</v>
      </c>
      <c r="I56" s="15" t="s">
        <v>316</v>
      </c>
      <c r="J56" s="15" t="s">
        <v>316</v>
      </c>
      <c r="K56" s="15" t="s">
        <v>316</v>
      </c>
      <c r="L56" s="15">
        <v>1</v>
      </c>
      <c r="M56" s="15" t="s">
        <v>316</v>
      </c>
      <c r="N56" s="54" t="s">
        <v>316</v>
      </c>
      <c r="O56" s="54" t="s">
        <v>316</v>
      </c>
      <c r="P56" s="15" t="s">
        <v>316</v>
      </c>
      <c r="Q56" s="15" t="s">
        <v>316</v>
      </c>
      <c r="R56" s="15" t="s">
        <v>316</v>
      </c>
      <c r="S56" s="15" t="s">
        <v>316</v>
      </c>
      <c r="T56" s="15" t="s">
        <v>316</v>
      </c>
      <c r="U56" s="15" t="s">
        <v>316</v>
      </c>
      <c r="V56" s="26" t="s">
        <v>316</v>
      </c>
    </row>
    <row r="57" spans="1:22" ht="25.5" x14ac:dyDescent="0.25">
      <c r="A57" s="16" t="s">
        <v>75</v>
      </c>
      <c r="B57" s="15" t="s">
        <v>212</v>
      </c>
      <c r="C57" s="113"/>
      <c r="D57" s="15" t="s">
        <v>316</v>
      </c>
      <c r="E57" s="15" t="s">
        <v>316</v>
      </c>
      <c r="F57" s="15" t="s">
        <v>316</v>
      </c>
      <c r="G57" s="15" t="s">
        <v>316</v>
      </c>
      <c r="H57" s="15" t="s">
        <v>316</v>
      </c>
      <c r="I57" s="15" t="s">
        <v>316</v>
      </c>
      <c r="J57" s="15" t="s">
        <v>316</v>
      </c>
      <c r="K57" s="15" t="s">
        <v>316</v>
      </c>
      <c r="L57" s="15" t="s">
        <v>316</v>
      </c>
      <c r="M57" s="15" t="s">
        <v>316</v>
      </c>
      <c r="N57" s="54" t="s">
        <v>316</v>
      </c>
      <c r="O57" s="54" t="s">
        <v>316</v>
      </c>
      <c r="P57" s="15" t="s">
        <v>316</v>
      </c>
      <c r="Q57" s="15" t="s">
        <v>316</v>
      </c>
      <c r="R57" s="15" t="s">
        <v>316</v>
      </c>
      <c r="S57" s="15" t="s">
        <v>316</v>
      </c>
      <c r="T57" s="15" t="s">
        <v>316</v>
      </c>
      <c r="U57" s="15" t="s">
        <v>316</v>
      </c>
      <c r="V57" s="26" t="s">
        <v>316</v>
      </c>
    </row>
    <row r="58" spans="1:22" ht="76.5" x14ac:dyDescent="0.25">
      <c r="A58" s="16" t="s">
        <v>76</v>
      </c>
      <c r="B58" s="15" t="s">
        <v>38</v>
      </c>
      <c r="C58" s="113"/>
      <c r="D58" s="15" t="s">
        <v>328</v>
      </c>
      <c r="E58" s="15">
        <v>1</v>
      </c>
      <c r="F58" s="15">
        <v>1</v>
      </c>
      <c r="G58" s="15" t="s">
        <v>316</v>
      </c>
      <c r="H58" s="15" t="s">
        <v>316</v>
      </c>
      <c r="I58" s="15" t="s">
        <v>316</v>
      </c>
      <c r="J58" s="15" t="s">
        <v>316</v>
      </c>
      <c r="K58" s="15" t="s">
        <v>316</v>
      </c>
      <c r="L58" s="15" t="s">
        <v>316</v>
      </c>
      <c r="M58" s="15" t="s">
        <v>316</v>
      </c>
      <c r="N58" s="54" t="s">
        <v>316</v>
      </c>
      <c r="O58" s="54" t="s">
        <v>316</v>
      </c>
      <c r="P58" s="15" t="s">
        <v>316</v>
      </c>
      <c r="Q58" s="15" t="s">
        <v>316</v>
      </c>
      <c r="R58" s="15" t="s">
        <v>316</v>
      </c>
      <c r="S58" s="15" t="s">
        <v>316</v>
      </c>
      <c r="T58" s="15" t="s">
        <v>316</v>
      </c>
      <c r="U58" s="15" t="s">
        <v>316</v>
      </c>
      <c r="V58" s="26" t="s">
        <v>316</v>
      </c>
    </row>
    <row r="59" spans="1:22" ht="102" x14ac:dyDescent="0.25">
      <c r="A59" s="16" t="s">
        <v>77</v>
      </c>
      <c r="B59" s="15" t="s">
        <v>13</v>
      </c>
      <c r="C59" s="113"/>
      <c r="D59" s="15" t="s">
        <v>329</v>
      </c>
      <c r="E59" s="15">
        <v>7</v>
      </c>
      <c r="F59" s="15">
        <v>7</v>
      </c>
      <c r="G59" s="15" t="s">
        <v>316</v>
      </c>
      <c r="H59" s="15" t="s">
        <v>316</v>
      </c>
      <c r="I59" s="15" t="s">
        <v>316</v>
      </c>
      <c r="J59" s="15" t="s">
        <v>316</v>
      </c>
      <c r="K59" s="15" t="s">
        <v>316</v>
      </c>
      <c r="L59" s="15" t="s">
        <v>316</v>
      </c>
      <c r="M59" s="15" t="s">
        <v>316</v>
      </c>
      <c r="N59" s="54" t="s">
        <v>316</v>
      </c>
      <c r="O59" s="54" t="s">
        <v>316</v>
      </c>
      <c r="P59" s="15" t="s">
        <v>316</v>
      </c>
      <c r="Q59" s="15" t="s">
        <v>316</v>
      </c>
      <c r="R59" s="15" t="s">
        <v>316</v>
      </c>
      <c r="S59" s="15" t="s">
        <v>316</v>
      </c>
      <c r="T59" s="15" t="s">
        <v>316</v>
      </c>
      <c r="U59" s="15" t="s">
        <v>316</v>
      </c>
      <c r="V59" s="26" t="s">
        <v>316</v>
      </c>
    </row>
    <row r="60" spans="1:22" ht="38.25" x14ac:dyDescent="0.25">
      <c r="A60" s="16" t="s">
        <v>78</v>
      </c>
      <c r="B60" s="15" t="s">
        <v>340</v>
      </c>
      <c r="C60" s="113"/>
      <c r="D60" s="15" t="s">
        <v>330</v>
      </c>
      <c r="E60" s="15">
        <v>38</v>
      </c>
      <c r="F60" s="15">
        <v>100</v>
      </c>
      <c r="G60" s="15" t="s">
        <v>316</v>
      </c>
      <c r="H60" s="15" t="s">
        <v>316</v>
      </c>
      <c r="I60" s="15" t="s">
        <v>316</v>
      </c>
      <c r="J60" s="15" t="s">
        <v>316</v>
      </c>
      <c r="K60" s="15" t="s">
        <v>316</v>
      </c>
      <c r="L60" s="15" t="s">
        <v>316</v>
      </c>
      <c r="M60" s="15" t="s">
        <v>316</v>
      </c>
      <c r="N60" s="54" t="s">
        <v>316</v>
      </c>
      <c r="O60" s="54" t="s">
        <v>316</v>
      </c>
      <c r="P60" s="15" t="s">
        <v>316</v>
      </c>
      <c r="Q60" s="15" t="s">
        <v>316</v>
      </c>
      <c r="R60" s="15" t="s">
        <v>316</v>
      </c>
      <c r="S60" s="15" t="s">
        <v>316</v>
      </c>
      <c r="T60" s="15" t="s">
        <v>316</v>
      </c>
      <c r="U60" s="15" t="s">
        <v>316</v>
      </c>
      <c r="V60" s="26" t="s">
        <v>316</v>
      </c>
    </row>
    <row r="61" spans="1:22" ht="63.75" x14ac:dyDescent="0.25">
      <c r="A61" s="16" t="s">
        <v>79</v>
      </c>
      <c r="B61" s="15" t="s">
        <v>40</v>
      </c>
      <c r="C61" s="113"/>
      <c r="D61" s="15" t="s">
        <v>331</v>
      </c>
      <c r="E61" s="15">
        <v>20</v>
      </c>
      <c r="F61" s="15">
        <v>20</v>
      </c>
      <c r="G61" s="15" t="s">
        <v>316</v>
      </c>
      <c r="H61" s="15" t="s">
        <v>316</v>
      </c>
      <c r="I61" s="15" t="s">
        <v>316</v>
      </c>
      <c r="J61" s="15" t="s">
        <v>316</v>
      </c>
      <c r="K61" s="15" t="s">
        <v>316</v>
      </c>
      <c r="L61" s="15" t="s">
        <v>316</v>
      </c>
      <c r="M61" s="15" t="s">
        <v>316</v>
      </c>
      <c r="N61" s="54" t="s">
        <v>316</v>
      </c>
      <c r="O61" s="54" t="s">
        <v>316</v>
      </c>
      <c r="P61" s="15" t="s">
        <v>316</v>
      </c>
      <c r="Q61" s="15" t="s">
        <v>316</v>
      </c>
      <c r="R61" s="15" t="s">
        <v>316</v>
      </c>
      <c r="S61" s="15" t="s">
        <v>316</v>
      </c>
      <c r="T61" s="15" t="s">
        <v>316</v>
      </c>
      <c r="U61" s="15" t="s">
        <v>316</v>
      </c>
      <c r="V61" s="26" t="s">
        <v>316</v>
      </c>
    </row>
    <row r="62" spans="1:22" ht="76.5" x14ac:dyDescent="0.25">
      <c r="A62" s="16" t="s">
        <v>80</v>
      </c>
      <c r="B62" s="15" t="s">
        <v>41</v>
      </c>
      <c r="C62" s="113"/>
      <c r="D62" s="15" t="s">
        <v>316</v>
      </c>
      <c r="E62" s="15" t="s">
        <v>316</v>
      </c>
      <c r="F62" s="15" t="s">
        <v>316</v>
      </c>
      <c r="G62" s="15" t="s">
        <v>316</v>
      </c>
      <c r="H62" s="15" t="s">
        <v>316</v>
      </c>
      <c r="I62" s="15" t="s">
        <v>316</v>
      </c>
      <c r="J62" s="15" t="s">
        <v>316</v>
      </c>
      <c r="K62" s="15" t="s">
        <v>316</v>
      </c>
      <c r="L62" s="15" t="s">
        <v>316</v>
      </c>
      <c r="M62" s="15" t="s">
        <v>316</v>
      </c>
      <c r="N62" s="54" t="s">
        <v>316</v>
      </c>
      <c r="O62" s="54" t="s">
        <v>316</v>
      </c>
      <c r="P62" s="15" t="s">
        <v>316</v>
      </c>
      <c r="Q62" s="15" t="s">
        <v>316</v>
      </c>
      <c r="R62" s="15" t="s">
        <v>316</v>
      </c>
      <c r="S62" s="15" t="s">
        <v>316</v>
      </c>
      <c r="T62" s="15" t="s">
        <v>316</v>
      </c>
      <c r="U62" s="15" t="s">
        <v>316</v>
      </c>
      <c r="V62" s="26" t="s">
        <v>316</v>
      </c>
    </row>
    <row r="63" spans="1:22" ht="51" x14ac:dyDescent="0.25">
      <c r="A63" s="16" t="s">
        <v>127</v>
      </c>
      <c r="B63" s="15" t="s">
        <v>15</v>
      </c>
      <c r="C63" s="113"/>
      <c r="D63" s="15" t="s">
        <v>316</v>
      </c>
      <c r="E63" s="15" t="s">
        <v>316</v>
      </c>
      <c r="F63" s="15" t="s">
        <v>316</v>
      </c>
      <c r="G63" s="15" t="s">
        <v>316</v>
      </c>
      <c r="H63" s="15" t="s">
        <v>316</v>
      </c>
      <c r="I63" s="15" t="s">
        <v>316</v>
      </c>
      <c r="J63" s="15" t="s">
        <v>316</v>
      </c>
      <c r="K63" s="15" t="s">
        <v>316</v>
      </c>
      <c r="L63" s="15" t="s">
        <v>316</v>
      </c>
      <c r="M63" s="15" t="s">
        <v>316</v>
      </c>
      <c r="N63" s="54" t="s">
        <v>316</v>
      </c>
      <c r="O63" s="54" t="s">
        <v>316</v>
      </c>
      <c r="P63" s="15" t="s">
        <v>316</v>
      </c>
      <c r="Q63" s="15" t="s">
        <v>316</v>
      </c>
      <c r="R63" s="15" t="s">
        <v>316</v>
      </c>
      <c r="S63" s="15" t="s">
        <v>316</v>
      </c>
      <c r="T63" s="15" t="s">
        <v>316</v>
      </c>
      <c r="U63" s="15" t="s">
        <v>316</v>
      </c>
      <c r="V63" s="26" t="s">
        <v>316</v>
      </c>
    </row>
    <row r="64" spans="1:22" ht="63.75" x14ac:dyDescent="0.25">
      <c r="A64" s="16" t="s">
        <v>128</v>
      </c>
      <c r="B64" s="15" t="s">
        <v>42</v>
      </c>
      <c r="C64" s="113"/>
      <c r="D64" s="15" t="s">
        <v>362</v>
      </c>
      <c r="E64" s="15" t="s">
        <v>316</v>
      </c>
      <c r="F64" s="15" t="s">
        <v>316</v>
      </c>
      <c r="G64" s="15" t="s">
        <v>316</v>
      </c>
      <c r="H64" s="15" t="s">
        <v>316</v>
      </c>
      <c r="I64" s="15" t="s">
        <v>316</v>
      </c>
      <c r="J64" s="15" t="s">
        <v>316</v>
      </c>
      <c r="K64" s="15" t="s">
        <v>316</v>
      </c>
      <c r="L64" s="15" t="s">
        <v>316</v>
      </c>
      <c r="M64" s="15" t="s">
        <v>316</v>
      </c>
      <c r="N64" s="54" t="s">
        <v>316</v>
      </c>
      <c r="O64" s="54" t="s">
        <v>316</v>
      </c>
      <c r="P64" s="15" t="s">
        <v>316</v>
      </c>
      <c r="Q64" s="15" t="s">
        <v>316</v>
      </c>
      <c r="R64" s="15" t="s">
        <v>316</v>
      </c>
      <c r="S64" s="15" t="s">
        <v>316</v>
      </c>
      <c r="T64" s="15" t="s">
        <v>316</v>
      </c>
      <c r="U64" s="15" t="s">
        <v>316</v>
      </c>
      <c r="V64" s="26" t="s">
        <v>316</v>
      </c>
    </row>
    <row r="65" spans="1:22" ht="51" x14ac:dyDescent="0.25">
      <c r="A65" s="16" t="s">
        <v>129</v>
      </c>
      <c r="B65" s="15" t="s">
        <v>343</v>
      </c>
      <c r="C65" s="113"/>
      <c r="D65" s="15" t="s">
        <v>332</v>
      </c>
      <c r="E65" s="15">
        <v>0</v>
      </c>
      <c r="F65" s="15" t="s">
        <v>316</v>
      </c>
      <c r="G65" s="15" t="s">
        <v>316</v>
      </c>
      <c r="H65" s="15" t="s">
        <v>316</v>
      </c>
      <c r="I65" s="15" t="s">
        <v>316</v>
      </c>
      <c r="J65" s="15" t="s">
        <v>316</v>
      </c>
      <c r="K65" s="15">
        <v>1</v>
      </c>
      <c r="L65" s="15">
        <v>0</v>
      </c>
      <c r="M65" s="15">
        <v>0</v>
      </c>
      <c r="N65" s="54">
        <v>0</v>
      </c>
      <c r="O65" s="54">
        <v>0</v>
      </c>
      <c r="P65" s="15">
        <v>0</v>
      </c>
      <c r="Q65" s="15">
        <v>0</v>
      </c>
      <c r="R65" s="15">
        <v>0</v>
      </c>
      <c r="S65" s="15">
        <v>0</v>
      </c>
      <c r="T65" s="15">
        <v>0</v>
      </c>
      <c r="U65" s="15">
        <v>0</v>
      </c>
      <c r="V65" s="26">
        <v>100</v>
      </c>
    </row>
    <row r="66" spans="1:22" ht="63.75" x14ac:dyDescent="0.25">
      <c r="A66" s="16" t="s">
        <v>130</v>
      </c>
      <c r="B66" s="15" t="s">
        <v>125</v>
      </c>
      <c r="C66" s="113"/>
      <c r="D66" s="15" t="s">
        <v>316</v>
      </c>
      <c r="E66" s="15" t="s">
        <v>316</v>
      </c>
      <c r="F66" s="15" t="s">
        <v>316</v>
      </c>
      <c r="G66" s="15" t="s">
        <v>316</v>
      </c>
      <c r="H66" s="15">
        <v>1</v>
      </c>
      <c r="I66" s="15" t="s">
        <v>316</v>
      </c>
      <c r="J66" s="15" t="s">
        <v>316</v>
      </c>
      <c r="K66" s="15" t="s">
        <v>316</v>
      </c>
      <c r="L66" s="15" t="s">
        <v>316</v>
      </c>
      <c r="M66" s="15" t="s">
        <v>316</v>
      </c>
      <c r="N66" s="54" t="s">
        <v>316</v>
      </c>
      <c r="O66" s="54" t="s">
        <v>316</v>
      </c>
      <c r="P66" s="15" t="s">
        <v>316</v>
      </c>
      <c r="Q66" s="15" t="s">
        <v>316</v>
      </c>
      <c r="R66" s="15" t="s">
        <v>316</v>
      </c>
      <c r="S66" s="15" t="s">
        <v>316</v>
      </c>
      <c r="T66" s="15" t="s">
        <v>316</v>
      </c>
      <c r="U66" s="15" t="s">
        <v>316</v>
      </c>
      <c r="V66" s="26" t="s">
        <v>316</v>
      </c>
    </row>
    <row r="67" spans="1:22" ht="127.5" x14ac:dyDescent="0.25">
      <c r="A67" s="16" t="s">
        <v>131</v>
      </c>
      <c r="B67" s="15" t="s">
        <v>124</v>
      </c>
      <c r="C67" s="113"/>
      <c r="D67" s="15" t="s">
        <v>333</v>
      </c>
      <c r="E67" s="15">
        <v>0</v>
      </c>
      <c r="F67" s="15" t="s">
        <v>316</v>
      </c>
      <c r="G67" s="15" t="s">
        <v>316</v>
      </c>
      <c r="H67" s="15" t="s">
        <v>316</v>
      </c>
      <c r="I67" s="15" t="s">
        <v>316</v>
      </c>
      <c r="J67" s="15" t="s">
        <v>316</v>
      </c>
      <c r="K67" s="15">
        <v>1</v>
      </c>
      <c r="L67" s="15">
        <v>0</v>
      </c>
      <c r="M67" s="15">
        <v>0</v>
      </c>
      <c r="N67" s="54">
        <v>0</v>
      </c>
      <c r="O67" s="54">
        <v>0</v>
      </c>
      <c r="P67" s="15">
        <v>0</v>
      </c>
      <c r="Q67" s="15">
        <v>0</v>
      </c>
      <c r="R67" s="15">
        <v>0</v>
      </c>
      <c r="S67" s="15">
        <v>0</v>
      </c>
      <c r="T67" s="15">
        <v>0</v>
      </c>
      <c r="U67" s="15">
        <v>0</v>
      </c>
      <c r="V67" s="26">
        <v>100</v>
      </c>
    </row>
    <row r="68" spans="1:22" ht="102" x14ac:dyDescent="0.25">
      <c r="A68" s="16" t="s">
        <v>221</v>
      </c>
      <c r="B68" s="15" t="s">
        <v>290</v>
      </c>
      <c r="C68" s="113"/>
      <c r="D68" s="122" t="s">
        <v>356</v>
      </c>
      <c r="E68" s="122" t="s">
        <v>316</v>
      </c>
      <c r="F68" s="122" t="s">
        <v>316</v>
      </c>
      <c r="G68" s="122" t="s">
        <v>316</v>
      </c>
      <c r="H68" s="122" t="s">
        <v>316</v>
      </c>
      <c r="I68" s="122" t="s">
        <v>316</v>
      </c>
      <c r="J68" s="122" t="s">
        <v>316</v>
      </c>
      <c r="K68" s="122" t="s">
        <v>316</v>
      </c>
      <c r="L68" s="122">
        <v>1</v>
      </c>
      <c r="M68" s="122" t="s">
        <v>316</v>
      </c>
      <c r="N68" s="125" t="s">
        <v>316</v>
      </c>
      <c r="O68" s="125" t="s">
        <v>316</v>
      </c>
      <c r="P68" s="122" t="s">
        <v>316</v>
      </c>
      <c r="Q68" s="122" t="s">
        <v>316</v>
      </c>
      <c r="R68" s="122" t="s">
        <v>316</v>
      </c>
      <c r="S68" s="122" t="s">
        <v>316</v>
      </c>
      <c r="T68" s="122" t="s">
        <v>316</v>
      </c>
      <c r="U68" s="122" t="s">
        <v>316</v>
      </c>
      <c r="V68" s="127" t="s">
        <v>316</v>
      </c>
    </row>
    <row r="69" spans="1:22" ht="25.5" x14ac:dyDescent="0.25">
      <c r="A69" s="16" t="s">
        <v>222</v>
      </c>
      <c r="B69" s="15" t="s">
        <v>215</v>
      </c>
      <c r="C69" s="113"/>
      <c r="D69" s="123"/>
      <c r="E69" s="123"/>
      <c r="F69" s="123"/>
      <c r="G69" s="123"/>
      <c r="H69" s="123"/>
      <c r="I69" s="123"/>
      <c r="J69" s="123"/>
      <c r="K69" s="123"/>
      <c r="L69" s="123"/>
      <c r="M69" s="123"/>
      <c r="N69" s="126"/>
      <c r="O69" s="126"/>
      <c r="P69" s="123"/>
      <c r="Q69" s="123"/>
      <c r="R69" s="123"/>
      <c r="S69" s="123"/>
      <c r="T69" s="123"/>
      <c r="U69" s="123"/>
      <c r="V69" s="128"/>
    </row>
    <row r="70" spans="1:22" ht="51" x14ac:dyDescent="0.25">
      <c r="A70" s="16" t="s">
        <v>225</v>
      </c>
      <c r="B70" s="15" t="s">
        <v>217</v>
      </c>
      <c r="C70" s="113"/>
      <c r="D70" s="15" t="s">
        <v>363</v>
      </c>
      <c r="E70" s="15" t="s">
        <v>316</v>
      </c>
      <c r="F70" s="15" t="s">
        <v>316</v>
      </c>
      <c r="G70" s="15" t="s">
        <v>316</v>
      </c>
      <c r="H70" s="15" t="s">
        <v>316</v>
      </c>
      <c r="I70" s="15" t="s">
        <v>316</v>
      </c>
      <c r="J70" s="15" t="s">
        <v>316</v>
      </c>
      <c r="K70" s="15" t="s">
        <v>316</v>
      </c>
      <c r="L70" s="15">
        <v>1</v>
      </c>
      <c r="M70" s="15" t="s">
        <v>316</v>
      </c>
      <c r="N70" s="54" t="s">
        <v>316</v>
      </c>
      <c r="O70" s="54" t="s">
        <v>316</v>
      </c>
      <c r="P70" s="15" t="s">
        <v>316</v>
      </c>
      <c r="Q70" s="15" t="s">
        <v>316</v>
      </c>
      <c r="R70" s="15" t="s">
        <v>316</v>
      </c>
      <c r="S70" s="15" t="s">
        <v>316</v>
      </c>
      <c r="T70" s="15" t="s">
        <v>316</v>
      </c>
      <c r="U70" s="15" t="s">
        <v>316</v>
      </c>
      <c r="V70" s="26" t="s">
        <v>316</v>
      </c>
    </row>
    <row r="71" spans="1:22" ht="38.25" x14ac:dyDescent="0.25">
      <c r="A71" s="19" t="s">
        <v>239</v>
      </c>
      <c r="B71" s="18" t="s">
        <v>250</v>
      </c>
      <c r="C71" s="113"/>
      <c r="D71" s="122" t="s">
        <v>364</v>
      </c>
      <c r="E71" s="122" t="s">
        <v>316</v>
      </c>
      <c r="F71" s="122" t="s">
        <v>316</v>
      </c>
      <c r="G71" s="122" t="s">
        <v>316</v>
      </c>
      <c r="H71" s="122" t="s">
        <v>316</v>
      </c>
      <c r="I71" s="122" t="s">
        <v>316</v>
      </c>
      <c r="J71" s="122" t="s">
        <v>316</v>
      </c>
      <c r="K71" s="122" t="s">
        <v>316</v>
      </c>
      <c r="L71" s="122" t="s">
        <v>316</v>
      </c>
      <c r="M71" s="122">
        <v>1</v>
      </c>
      <c r="N71" s="125">
        <v>1</v>
      </c>
      <c r="O71" s="125" t="s">
        <v>316</v>
      </c>
      <c r="P71" s="122" t="s">
        <v>316</v>
      </c>
      <c r="Q71" s="122" t="s">
        <v>316</v>
      </c>
      <c r="R71" s="122" t="s">
        <v>316</v>
      </c>
      <c r="S71" s="122" t="s">
        <v>316</v>
      </c>
      <c r="T71" s="122" t="s">
        <v>316</v>
      </c>
      <c r="U71" s="122" t="s">
        <v>316</v>
      </c>
      <c r="V71" s="127">
        <v>100</v>
      </c>
    </row>
    <row r="72" spans="1:22" ht="38.25" x14ac:dyDescent="0.25">
      <c r="A72" s="16" t="s">
        <v>365</v>
      </c>
      <c r="B72" s="15" t="s">
        <v>243</v>
      </c>
      <c r="C72" s="113"/>
      <c r="D72" s="123"/>
      <c r="E72" s="123"/>
      <c r="F72" s="123"/>
      <c r="G72" s="123"/>
      <c r="H72" s="123"/>
      <c r="I72" s="123"/>
      <c r="J72" s="123"/>
      <c r="K72" s="123"/>
      <c r="L72" s="123"/>
      <c r="M72" s="123"/>
      <c r="N72" s="126"/>
      <c r="O72" s="126"/>
      <c r="P72" s="123"/>
      <c r="Q72" s="123"/>
      <c r="R72" s="123"/>
      <c r="S72" s="123"/>
      <c r="T72" s="123"/>
      <c r="U72" s="123"/>
      <c r="V72" s="128"/>
    </row>
    <row r="73" spans="1:22" ht="204" x14ac:dyDescent="0.25">
      <c r="A73" s="19" t="s">
        <v>43</v>
      </c>
      <c r="B73" s="18" t="s">
        <v>44</v>
      </c>
      <c r="C73" s="113" t="s">
        <v>307</v>
      </c>
      <c r="D73" s="15" t="s">
        <v>334</v>
      </c>
      <c r="E73" s="15">
        <v>56.1</v>
      </c>
      <c r="F73" s="15">
        <v>73.7</v>
      </c>
      <c r="G73" s="15">
        <v>82.4</v>
      </c>
      <c r="H73" s="15">
        <v>100</v>
      </c>
      <c r="I73" s="15">
        <v>100</v>
      </c>
      <c r="J73" s="15">
        <v>100</v>
      </c>
      <c r="K73" s="15">
        <v>100</v>
      </c>
      <c r="L73" s="15">
        <v>100</v>
      </c>
      <c r="M73" s="15">
        <v>100</v>
      </c>
      <c r="N73" s="54">
        <v>100</v>
      </c>
      <c r="O73" s="54">
        <v>100</v>
      </c>
      <c r="P73" s="15">
        <v>100</v>
      </c>
      <c r="Q73" s="15">
        <v>100</v>
      </c>
      <c r="R73" s="15">
        <v>100</v>
      </c>
      <c r="S73" s="15">
        <v>100</v>
      </c>
      <c r="T73" s="15">
        <v>100</v>
      </c>
      <c r="U73" s="15">
        <v>100</v>
      </c>
      <c r="V73" s="26">
        <v>178.2</v>
      </c>
    </row>
    <row r="74" spans="1:22" ht="89.25" x14ac:dyDescent="0.25">
      <c r="A74" s="19" t="s">
        <v>45</v>
      </c>
      <c r="B74" s="18" t="s">
        <v>46</v>
      </c>
      <c r="C74" s="113"/>
      <c r="D74" s="15" t="s">
        <v>335</v>
      </c>
      <c r="E74" s="15">
        <v>100</v>
      </c>
      <c r="F74" s="15">
        <v>100</v>
      </c>
      <c r="G74" s="15">
        <v>100</v>
      </c>
      <c r="H74" s="15">
        <v>100</v>
      </c>
      <c r="I74" s="15">
        <v>100</v>
      </c>
      <c r="J74" s="15">
        <v>100</v>
      </c>
      <c r="K74" s="15">
        <v>100</v>
      </c>
      <c r="L74" s="15">
        <v>100</v>
      </c>
      <c r="M74" s="15">
        <v>100</v>
      </c>
      <c r="N74" s="54">
        <v>100</v>
      </c>
      <c r="O74" s="54">
        <v>100</v>
      </c>
      <c r="P74" s="15">
        <v>100</v>
      </c>
      <c r="Q74" s="15">
        <v>100</v>
      </c>
      <c r="R74" s="15">
        <v>100</v>
      </c>
      <c r="S74" s="15">
        <v>100</v>
      </c>
      <c r="T74" s="15">
        <v>100</v>
      </c>
      <c r="U74" s="15">
        <v>100</v>
      </c>
      <c r="V74" s="26">
        <v>100</v>
      </c>
    </row>
    <row r="75" spans="1:22" ht="38.25" x14ac:dyDescent="0.25">
      <c r="A75" s="16" t="s">
        <v>81</v>
      </c>
      <c r="B75" s="15" t="s">
        <v>47</v>
      </c>
      <c r="C75" s="113"/>
      <c r="D75" s="15" t="s">
        <v>316</v>
      </c>
      <c r="E75" s="15" t="s">
        <v>316</v>
      </c>
      <c r="F75" s="15" t="s">
        <v>316</v>
      </c>
      <c r="G75" s="15" t="s">
        <v>316</v>
      </c>
      <c r="H75" s="15" t="s">
        <v>316</v>
      </c>
      <c r="I75" s="15" t="s">
        <v>316</v>
      </c>
      <c r="J75" s="15" t="s">
        <v>316</v>
      </c>
      <c r="K75" s="15" t="s">
        <v>316</v>
      </c>
      <c r="L75" s="15" t="s">
        <v>316</v>
      </c>
      <c r="M75" s="15" t="s">
        <v>316</v>
      </c>
      <c r="N75" s="54" t="s">
        <v>316</v>
      </c>
      <c r="O75" s="54" t="s">
        <v>316</v>
      </c>
      <c r="P75" s="15" t="s">
        <v>316</v>
      </c>
      <c r="Q75" s="15" t="s">
        <v>316</v>
      </c>
      <c r="R75" s="15" t="s">
        <v>316</v>
      </c>
      <c r="S75" s="15" t="s">
        <v>316</v>
      </c>
      <c r="T75" s="15" t="s">
        <v>316</v>
      </c>
      <c r="U75" s="15" t="s">
        <v>316</v>
      </c>
      <c r="V75" s="26" t="s">
        <v>316</v>
      </c>
    </row>
    <row r="76" spans="1:22" ht="76.5" x14ac:dyDescent="0.25">
      <c r="A76" s="16" t="s">
        <v>82</v>
      </c>
      <c r="B76" s="15" t="s">
        <v>48</v>
      </c>
      <c r="C76" s="113"/>
      <c r="D76" s="15" t="s">
        <v>316</v>
      </c>
      <c r="E76" s="15" t="s">
        <v>316</v>
      </c>
      <c r="F76" s="15" t="s">
        <v>316</v>
      </c>
      <c r="G76" s="15" t="s">
        <v>316</v>
      </c>
      <c r="H76" s="15" t="s">
        <v>316</v>
      </c>
      <c r="I76" s="15" t="s">
        <v>316</v>
      </c>
      <c r="J76" s="15" t="s">
        <v>316</v>
      </c>
      <c r="K76" s="15" t="s">
        <v>316</v>
      </c>
      <c r="L76" s="15" t="s">
        <v>316</v>
      </c>
      <c r="M76" s="15" t="s">
        <v>316</v>
      </c>
      <c r="N76" s="54" t="s">
        <v>316</v>
      </c>
      <c r="O76" s="54" t="s">
        <v>316</v>
      </c>
      <c r="P76" s="15" t="s">
        <v>316</v>
      </c>
      <c r="Q76" s="15" t="s">
        <v>316</v>
      </c>
      <c r="R76" s="15" t="s">
        <v>316</v>
      </c>
      <c r="S76" s="15" t="s">
        <v>316</v>
      </c>
      <c r="T76" s="15" t="s">
        <v>316</v>
      </c>
      <c r="U76" s="15" t="s">
        <v>316</v>
      </c>
      <c r="V76" s="26" t="s">
        <v>316</v>
      </c>
    </row>
    <row r="77" spans="1:22" ht="76.5" x14ac:dyDescent="0.25">
      <c r="A77" s="19" t="s">
        <v>49</v>
      </c>
      <c r="B77" s="18" t="s">
        <v>50</v>
      </c>
      <c r="C77" s="113"/>
      <c r="D77" s="122" t="s">
        <v>335</v>
      </c>
      <c r="E77" s="122">
        <v>100</v>
      </c>
      <c r="F77" s="122">
        <v>100</v>
      </c>
      <c r="G77" s="122">
        <v>100</v>
      </c>
      <c r="H77" s="122">
        <v>100</v>
      </c>
      <c r="I77" s="122">
        <v>100</v>
      </c>
      <c r="J77" s="122">
        <v>100</v>
      </c>
      <c r="K77" s="122">
        <v>100</v>
      </c>
      <c r="L77" s="122">
        <v>100</v>
      </c>
      <c r="M77" s="122">
        <v>100</v>
      </c>
      <c r="N77" s="125">
        <v>100</v>
      </c>
      <c r="O77" s="125">
        <v>100</v>
      </c>
      <c r="P77" s="122">
        <v>100</v>
      </c>
      <c r="Q77" s="122">
        <v>100</v>
      </c>
      <c r="R77" s="122">
        <v>100</v>
      </c>
      <c r="S77" s="122">
        <v>100</v>
      </c>
      <c r="T77" s="122">
        <v>100</v>
      </c>
      <c r="U77" s="122">
        <v>100</v>
      </c>
      <c r="V77" s="122">
        <v>100</v>
      </c>
    </row>
    <row r="78" spans="1:22" ht="38.25" x14ac:dyDescent="0.25">
      <c r="A78" s="16" t="s">
        <v>83</v>
      </c>
      <c r="B78" s="15" t="s">
        <v>12</v>
      </c>
      <c r="C78" s="113"/>
      <c r="D78" s="123"/>
      <c r="E78" s="123"/>
      <c r="F78" s="123"/>
      <c r="G78" s="123"/>
      <c r="H78" s="123"/>
      <c r="I78" s="123"/>
      <c r="J78" s="123"/>
      <c r="K78" s="123"/>
      <c r="L78" s="123"/>
      <c r="M78" s="123"/>
      <c r="N78" s="126"/>
      <c r="O78" s="126"/>
      <c r="P78" s="123"/>
      <c r="Q78" s="123"/>
      <c r="R78" s="123"/>
      <c r="S78" s="123"/>
      <c r="T78" s="123"/>
      <c r="U78" s="123"/>
      <c r="V78" s="123"/>
    </row>
    <row r="79" spans="1:22" ht="102" x14ac:dyDescent="0.25">
      <c r="A79" s="16" t="s">
        <v>84</v>
      </c>
      <c r="B79" s="15" t="s">
        <v>51</v>
      </c>
      <c r="C79" s="113"/>
      <c r="D79" s="6" t="s">
        <v>316</v>
      </c>
      <c r="E79" s="15" t="s">
        <v>316</v>
      </c>
      <c r="F79" s="15" t="s">
        <v>316</v>
      </c>
      <c r="G79" s="15" t="s">
        <v>316</v>
      </c>
      <c r="H79" s="15" t="s">
        <v>316</v>
      </c>
      <c r="I79" s="15" t="s">
        <v>316</v>
      </c>
      <c r="J79" s="15" t="s">
        <v>316</v>
      </c>
      <c r="K79" s="15" t="s">
        <v>316</v>
      </c>
      <c r="L79" s="15" t="s">
        <v>316</v>
      </c>
      <c r="M79" s="15" t="s">
        <v>316</v>
      </c>
      <c r="N79" s="54" t="s">
        <v>316</v>
      </c>
      <c r="O79" s="54" t="s">
        <v>316</v>
      </c>
      <c r="P79" s="15" t="s">
        <v>316</v>
      </c>
      <c r="Q79" s="15" t="s">
        <v>316</v>
      </c>
      <c r="R79" s="15" t="s">
        <v>316</v>
      </c>
      <c r="S79" s="15" t="s">
        <v>316</v>
      </c>
      <c r="T79" s="15" t="s">
        <v>316</v>
      </c>
      <c r="U79" s="15" t="s">
        <v>316</v>
      </c>
      <c r="V79" s="15" t="s">
        <v>316</v>
      </c>
    </row>
    <row r="80" spans="1:22" ht="76.5" x14ac:dyDescent="0.25">
      <c r="A80" s="19" t="s">
        <v>52</v>
      </c>
      <c r="B80" s="18" t="s">
        <v>53</v>
      </c>
      <c r="C80" s="113" t="s">
        <v>341</v>
      </c>
      <c r="D80" s="15" t="s">
        <v>336</v>
      </c>
      <c r="E80" s="15" t="s">
        <v>316</v>
      </c>
      <c r="F80" s="15">
        <v>1</v>
      </c>
      <c r="G80" s="15" t="s">
        <v>316</v>
      </c>
      <c r="H80" s="15" t="s">
        <v>316</v>
      </c>
      <c r="I80" s="15" t="s">
        <v>316</v>
      </c>
      <c r="J80" s="15" t="s">
        <v>316</v>
      </c>
      <c r="K80" s="15" t="s">
        <v>316</v>
      </c>
      <c r="L80" s="15" t="s">
        <v>316</v>
      </c>
      <c r="M80" s="15" t="s">
        <v>316</v>
      </c>
      <c r="N80" s="54" t="s">
        <v>316</v>
      </c>
      <c r="O80" s="54" t="s">
        <v>316</v>
      </c>
      <c r="P80" s="15" t="s">
        <v>316</v>
      </c>
      <c r="Q80" s="15" t="s">
        <v>316</v>
      </c>
      <c r="R80" s="15" t="s">
        <v>316</v>
      </c>
      <c r="S80" s="15" t="s">
        <v>316</v>
      </c>
      <c r="T80" s="15" t="s">
        <v>316</v>
      </c>
      <c r="U80" s="15" t="s">
        <v>316</v>
      </c>
      <c r="V80" s="15" t="s">
        <v>316</v>
      </c>
    </row>
    <row r="81" spans="1:22" ht="102" x14ac:dyDescent="0.25">
      <c r="A81" s="19" t="s">
        <v>54</v>
      </c>
      <c r="B81" s="18" t="s">
        <v>109</v>
      </c>
      <c r="C81" s="113"/>
      <c r="D81" s="122" t="s">
        <v>336</v>
      </c>
      <c r="E81" s="15" t="s">
        <v>316</v>
      </c>
      <c r="F81" s="15">
        <v>1</v>
      </c>
      <c r="G81" s="15" t="s">
        <v>316</v>
      </c>
      <c r="H81" s="15" t="s">
        <v>316</v>
      </c>
      <c r="I81" s="15" t="s">
        <v>316</v>
      </c>
      <c r="J81" s="15" t="s">
        <v>316</v>
      </c>
      <c r="K81" s="15" t="s">
        <v>316</v>
      </c>
      <c r="L81" s="15" t="s">
        <v>316</v>
      </c>
      <c r="M81" s="15" t="s">
        <v>316</v>
      </c>
      <c r="N81" s="54" t="s">
        <v>316</v>
      </c>
      <c r="O81" s="54" t="s">
        <v>316</v>
      </c>
      <c r="P81" s="15" t="s">
        <v>316</v>
      </c>
      <c r="Q81" s="15" t="s">
        <v>316</v>
      </c>
      <c r="R81" s="15" t="s">
        <v>316</v>
      </c>
      <c r="S81" s="15" t="s">
        <v>316</v>
      </c>
      <c r="T81" s="15" t="s">
        <v>316</v>
      </c>
      <c r="U81" s="15" t="s">
        <v>316</v>
      </c>
      <c r="V81" s="15" t="s">
        <v>316</v>
      </c>
    </row>
    <row r="82" spans="1:22" ht="76.5" x14ac:dyDescent="0.25">
      <c r="A82" s="16" t="s">
        <v>85</v>
      </c>
      <c r="B82" s="15" t="s">
        <v>55</v>
      </c>
      <c r="C82" s="113"/>
      <c r="D82" s="123"/>
      <c r="E82" s="15" t="s">
        <v>316</v>
      </c>
      <c r="F82" s="15">
        <v>1</v>
      </c>
      <c r="G82" s="15" t="s">
        <v>316</v>
      </c>
      <c r="H82" s="15" t="s">
        <v>316</v>
      </c>
      <c r="I82" s="15" t="s">
        <v>316</v>
      </c>
      <c r="J82" s="15" t="s">
        <v>316</v>
      </c>
      <c r="K82" s="15" t="s">
        <v>316</v>
      </c>
      <c r="L82" s="15" t="s">
        <v>316</v>
      </c>
      <c r="M82" s="15" t="s">
        <v>316</v>
      </c>
      <c r="N82" s="54" t="s">
        <v>316</v>
      </c>
      <c r="O82" s="54" t="s">
        <v>316</v>
      </c>
      <c r="P82" s="15" t="s">
        <v>316</v>
      </c>
      <c r="Q82" s="15" t="s">
        <v>316</v>
      </c>
      <c r="R82" s="15" t="s">
        <v>316</v>
      </c>
      <c r="S82" s="15" t="s">
        <v>316</v>
      </c>
      <c r="T82" s="15" t="s">
        <v>316</v>
      </c>
      <c r="U82" s="15" t="s">
        <v>316</v>
      </c>
      <c r="V82" s="15" t="s">
        <v>316</v>
      </c>
    </row>
    <row r="83" spans="1:22" ht="127.5" x14ac:dyDescent="0.25">
      <c r="A83" s="19" t="s">
        <v>113</v>
      </c>
      <c r="B83" s="18" t="s">
        <v>112</v>
      </c>
      <c r="C83" s="113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54"/>
      <c r="O83" s="54"/>
      <c r="P83" s="15"/>
      <c r="Q83" s="15"/>
      <c r="R83" s="15"/>
      <c r="S83" s="15"/>
      <c r="T83" s="15"/>
      <c r="U83" s="15"/>
      <c r="V83" s="15"/>
    </row>
    <row r="84" spans="1:22" ht="38.25" x14ac:dyDescent="0.25">
      <c r="A84" s="16" t="s">
        <v>114</v>
      </c>
      <c r="B84" s="15" t="s">
        <v>110</v>
      </c>
      <c r="C84" s="113"/>
      <c r="D84" s="15" t="s">
        <v>337</v>
      </c>
      <c r="E84" s="15" t="s">
        <v>316</v>
      </c>
      <c r="F84" s="15" t="s">
        <v>316</v>
      </c>
      <c r="G84" s="15" t="s">
        <v>316</v>
      </c>
      <c r="H84" s="15" t="s">
        <v>316</v>
      </c>
      <c r="I84" s="15" t="s">
        <v>316</v>
      </c>
      <c r="J84" s="15" t="s">
        <v>316</v>
      </c>
      <c r="K84" s="15" t="s">
        <v>316</v>
      </c>
      <c r="L84" s="15">
        <v>1</v>
      </c>
      <c r="M84" s="15" t="s">
        <v>316</v>
      </c>
      <c r="N84" s="54" t="s">
        <v>316</v>
      </c>
      <c r="O84" s="54" t="s">
        <v>316</v>
      </c>
      <c r="P84" s="15" t="s">
        <v>316</v>
      </c>
      <c r="Q84" s="15" t="s">
        <v>316</v>
      </c>
      <c r="R84" s="15" t="s">
        <v>316</v>
      </c>
      <c r="S84" s="15" t="s">
        <v>316</v>
      </c>
      <c r="T84" s="15" t="s">
        <v>316</v>
      </c>
      <c r="U84" s="15" t="s">
        <v>316</v>
      </c>
      <c r="V84" s="15" t="s">
        <v>316</v>
      </c>
    </row>
    <row r="85" spans="1:22" ht="76.5" x14ac:dyDescent="0.25">
      <c r="A85" s="16" t="s">
        <v>115</v>
      </c>
      <c r="B85" s="15" t="s">
        <v>111</v>
      </c>
      <c r="C85" s="6"/>
      <c r="D85" s="15" t="s">
        <v>338</v>
      </c>
      <c r="E85" s="15" t="s">
        <v>316</v>
      </c>
      <c r="F85" s="15" t="s">
        <v>316</v>
      </c>
      <c r="G85" s="15" t="s">
        <v>316</v>
      </c>
      <c r="H85" s="15" t="s">
        <v>316</v>
      </c>
      <c r="I85" s="15" t="s">
        <v>316</v>
      </c>
      <c r="J85" s="15" t="s">
        <v>316</v>
      </c>
      <c r="K85" s="15">
        <v>100</v>
      </c>
      <c r="L85" s="15" t="s">
        <v>316</v>
      </c>
      <c r="M85" s="15" t="s">
        <v>316</v>
      </c>
      <c r="N85" s="54" t="s">
        <v>316</v>
      </c>
      <c r="O85" s="54" t="s">
        <v>316</v>
      </c>
      <c r="P85" s="15" t="s">
        <v>316</v>
      </c>
      <c r="Q85" s="15" t="s">
        <v>316</v>
      </c>
      <c r="R85" s="15" t="s">
        <v>316</v>
      </c>
      <c r="S85" s="15" t="s">
        <v>316</v>
      </c>
      <c r="T85" s="15" t="s">
        <v>316</v>
      </c>
      <c r="U85" s="15" t="s">
        <v>316</v>
      </c>
      <c r="V85" s="15" t="s">
        <v>316</v>
      </c>
    </row>
    <row r="86" spans="1:22" ht="76.5" x14ac:dyDescent="0.25">
      <c r="A86" s="16" t="s">
        <v>253</v>
      </c>
      <c r="B86" s="15" t="s">
        <v>254</v>
      </c>
      <c r="C86" s="6"/>
      <c r="D86" s="15" t="s">
        <v>366</v>
      </c>
      <c r="E86" s="15" t="s">
        <v>316</v>
      </c>
      <c r="F86" s="15" t="s">
        <v>316</v>
      </c>
      <c r="G86" s="15" t="s">
        <v>316</v>
      </c>
      <c r="H86" s="15" t="s">
        <v>316</v>
      </c>
      <c r="I86" s="15" t="s">
        <v>316</v>
      </c>
      <c r="J86" s="15" t="s">
        <v>316</v>
      </c>
      <c r="K86" s="15" t="s">
        <v>316</v>
      </c>
      <c r="L86" s="15" t="s">
        <v>316</v>
      </c>
      <c r="M86" s="15">
        <v>1</v>
      </c>
      <c r="N86" s="54" t="s">
        <v>316</v>
      </c>
      <c r="O86" s="54" t="s">
        <v>316</v>
      </c>
      <c r="P86" s="15" t="s">
        <v>316</v>
      </c>
      <c r="Q86" s="15" t="s">
        <v>316</v>
      </c>
      <c r="R86" s="15" t="s">
        <v>316</v>
      </c>
      <c r="S86" s="15" t="s">
        <v>316</v>
      </c>
      <c r="T86" s="15" t="s">
        <v>316</v>
      </c>
      <c r="U86" s="15" t="s">
        <v>316</v>
      </c>
      <c r="V86" s="15" t="s">
        <v>316</v>
      </c>
    </row>
    <row r="87" spans="1:22" ht="76.5" x14ac:dyDescent="0.25">
      <c r="A87" s="19" t="s">
        <v>233</v>
      </c>
      <c r="B87" s="18" t="s">
        <v>247</v>
      </c>
      <c r="C87" s="6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54"/>
      <c r="O87" s="54"/>
      <c r="P87" s="15"/>
      <c r="Q87" s="15"/>
      <c r="R87" s="15"/>
      <c r="S87" s="15"/>
      <c r="T87" s="15"/>
      <c r="U87" s="15"/>
      <c r="V87" s="15"/>
    </row>
    <row r="88" spans="1:22" ht="63.75" x14ac:dyDescent="0.25">
      <c r="A88" s="16" t="s">
        <v>245</v>
      </c>
      <c r="B88" s="15" t="s">
        <v>133</v>
      </c>
      <c r="C88" s="6"/>
      <c r="D88" s="15" t="s">
        <v>316</v>
      </c>
      <c r="E88" s="15" t="s">
        <v>316</v>
      </c>
      <c r="F88" s="15" t="s">
        <v>316</v>
      </c>
      <c r="G88" s="15" t="s">
        <v>316</v>
      </c>
      <c r="H88" s="15" t="s">
        <v>316</v>
      </c>
      <c r="I88" s="15" t="s">
        <v>316</v>
      </c>
      <c r="J88" s="15" t="s">
        <v>316</v>
      </c>
      <c r="K88" s="15" t="s">
        <v>316</v>
      </c>
      <c r="L88" s="15" t="s">
        <v>316</v>
      </c>
      <c r="M88" s="15" t="s">
        <v>316</v>
      </c>
      <c r="N88" s="54" t="s">
        <v>316</v>
      </c>
      <c r="O88" s="54" t="s">
        <v>316</v>
      </c>
      <c r="P88" s="15" t="s">
        <v>316</v>
      </c>
      <c r="Q88" s="15" t="s">
        <v>316</v>
      </c>
      <c r="R88" s="15" t="s">
        <v>316</v>
      </c>
      <c r="S88" s="15" t="s">
        <v>316</v>
      </c>
      <c r="T88" s="15" t="s">
        <v>316</v>
      </c>
      <c r="U88" s="15" t="s">
        <v>316</v>
      </c>
      <c r="V88" s="15" t="s">
        <v>316</v>
      </c>
    </row>
  </sheetData>
  <mergeCells count="116">
    <mergeCell ref="R48:R49"/>
    <mergeCell ref="S48:S49"/>
    <mergeCell ref="T48:T49"/>
    <mergeCell ref="U48:U49"/>
    <mergeCell ref="R68:R69"/>
    <mergeCell ref="S68:S69"/>
    <mergeCell ref="T68:T69"/>
    <mergeCell ref="U68:U69"/>
    <mergeCell ref="Q71:Q72"/>
    <mergeCell ref="R71:R72"/>
    <mergeCell ref="S71:S72"/>
    <mergeCell ref="T71:T72"/>
    <mergeCell ref="U71:U72"/>
    <mergeCell ref="C80:C84"/>
    <mergeCell ref="D81:D82"/>
    <mergeCell ref="M77:M78"/>
    <mergeCell ref="N77:N78"/>
    <mergeCell ref="O77:O78"/>
    <mergeCell ref="C73:C79"/>
    <mergeCell ref="D77:D78"/>
    <mergeCell ref="E77:E78"/>
    <mergeCell ref="F77:F78"/>
    <mergeCell ref="G77:G78"/>
    <mergeCell ref="P77:P78"/>
    <mergeCell ref="V77:V78"/>
    <mergeCell ref="H77:H78"/>
    <mergeCell ref="I77:I78"/>
    <mergeCell ref="J77:J78"/>
    <mergeCell ref="K77:K78"/>
    <mergeCell ref="L77:L78"/>
    <mergeCell ref="Q77:Q78"/>
    <mergeCell ref="R77:R78"/>
    <mergeCell ref="S77:S78"/>
    <mergeCell ref="T77:T78"/>
    <mergeCell ref="U77:U78"/>
    <mergeCell ref="L68:L69"/>
    <mergeCell ref="M68:M69"/>
    <mergeCell ref="N68:N69"/>
    <mergeCell ref="O68:O69"/>
    <mergeCell ref="P68:P69"/>
    <mergeCell ref="V68:V69"/>
    <mergeCell ref="D71:D72"/>
    <mergeCell ref="E71:E72"/>
    <mergeCell ref="F71:F72"/>
    <mergeCell ref="G71:G72"/>
    <mergeCell ref="H71:H72"/>
    <mergeCell ref="I71:I72"/>
    <mergeCell ref="J71:J72"/>
    <mergeCell ref="K71:K72"/>
    <mergeCell ref="L71:L72"/>
    <mergeCell ref="M71:M72"/>
    <mergeCell ref="N71:N72"/>
    <mergeCell ref="O71:O72"/>
    <mergeCell ref="P71:P72"/>
    <mergeCell ref="V71:V72"/>
    <mergeCell ref="Q68:Q69"/>
    <mergeCell ref="C53:C72"/>
    <mergeCell ref="D68:D69"/>
    <mergeCell ref="E68:E69"/>
    <mergeCell ref="F68:F69"/>
    <mergeCell ref="G68:G69"/>
    <mergeCell ref="H68:H69"/>
    <mergeCell ref="I68:I69"/>
    <mergeCell ref="J68:J69"/>
    <mergeCell ref="K68:K69"/>
    <mergeCell ref="N48:N49"/>
    <mergeCell ref="O48:O49"/>
    <mergeCell ref="P48:P49"/>
    <mergeCell ref="V48:V49"/>
    <mergeCell ref="D50:D51"/>
    <mergeCell ref="E50:E51"/>
    <mergeCell ref="F50:F51"/>
    <mergeCell ref="G50:G51"/>
    <mergeCell ref="H50:H51"/>
    <mergeCell ref="I50:I51"/>
    <mergeCell ref="J50:J51"/>
    <mergeCell ref="K50:K51"/>
    <mergeCell ref="L50:L51"/>
    <mergeCell ref="M50:M51"/>
    <mergeCell ref="N50:N51"/>
    <mergeCell ref="O50:O51"/>
    <mergeCell ref="P50:P51"/>
    <mergeCell ref="V50:V51"/>
    <mergeCell ref="Q50:Q51"/>
    <mergeCell ref="R50:R51"/>
    <mergeCell ref="S50:S51"/>
    <mergeCell ref="T50:T51"/>
    <mergeCell ref="U50:U51"/>
    <mergeCell ref="Q48:Q49"/>
    <mergeCell ref="L48:L49"/>
    <mergeCell ref="C14:C36"/>
    <mergeCell ref="C38:C51"/>
    <mergeCell ref="D48:D49"/>
    <mergeCell ref="E48:E49"/>
    <mergeCell ref="F48:F49"/>
    <mergeCell ref="M48:M49"/>
    <mergeCell ref="G48:G49"/>
    <mergeCell ref="H48:H49"/>
    <mergeCell ref="I48:I49"/>
    <mergeCell ref="J48:J49"/>
    <mergeCell ref="K48:K49"/>
    <mergeCell ref="I1:V1"/>
    <mergeCell ref="A3:V3"/>
    <mergeCell ref="M2:V2"/>
    <mergeCell ref="V4:V5"/>
    <mergeCell ref="A4:A5"/>
    <mergeCell ref="B4:B5"/>
    <mergeCell ref="B7:B12"/>
    <mergeCell ref="A7:A12"/>
    <mergeCell ref="A15:A18"/>
    <mergeCell ref="B15:B18"/>
    <mergeCell ref="D4:D5"/>
    <mergeCell ref="E4:E5"/>
    <mergeCell ref="C7:C12"/>
    <mergeCell ref="C4:C5"/>
    <mergeCell ref="F4:U4"/>
  </mergeCells>
  <pageMargins left="0" right="0" top="0" bottom="0" header="0.31496062992125984" footer="0"/>
  <pageSetup paperSize="9" scale="77" orientation="landscape" horizontalDpi="0" verticalDpi="0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6"/>
  <sheetViews>
    <sheetView zoomScale="148" zoomScaleNormal="148" workbookViewId="0">
      <pane xSplit="2" ySplit="8" topLeftCell="P9" activePane="bottomRight" state="frozen"/>
      <selection activeCell="A2" sqref="A2"/>
      <selection pane="topRight" activeCell="C2" sqref="C2"/>
      <selection pane="bottomLeft" activeCell="A9" sqref="A9"/>
      <selection pane="bottomRight" activeCell="P57" sqref="P57"/>
    </sheetView>
  </sheetViews>
  <sheetFormatPr defaultRowHeight="15" x14ac:dyDescent="0.25"/>
  <cols>
    <col min="1" max="1" width="6.42578125" style="39" customWidth="1"/>
    <col min="2" max="2" width="43" style="28" customWidth="1"/>
    <col min="3" max="3" width="8.7109375" style="39" customWidth="1"/>
    <col min="4" max="4" width="7.28515625" style="39" customWidth="1"/>
    <col min="5" max="5" width="14.85546875" style="39" customWidth="1"/>
    <col min="6" max="10" width="11.7109375" style="39" customWidth="1"/>
    <col min="11" max="11" width="11.7109375" style="41" customWidth="1"/>
    <col min="12" max="17" width="11.7109375" style="39" customWidth="1"/>
    <col min="18" max="22" width="9.5703125" style="39" customWidth="1"/>
    <col min="23" max="23" width="20.28515625" style="39" customWidth="1"/>
    <col min="24" max="24" width="9.140625" style="42"/>
    <col min="25" max="25" width="10" bestFit="1" customWidth="1"/>
  </cols>
  <sheetData>
    <row r="1" spans="1:25" x14ac:dyDescent="0.25">
      <c r="K1" s="40"/>
      <c r="O1" s="132" t="s">
        <v>369</v>
      </c>
      <c r="P1" s="132"/>
      <c r="Q1" s="132"/>
      <c r="R1" s="132"/>
      <c r="S1" s="132"/>
      <c r="T1" s="132"/>
      <c r="U1" s="132"/>
      <c r="V1" s="132"/>
      <c r="W1" s="132"/>
    </row>
    <row r="2" spans="1:25" ht="33" customHeight="1" x14ac:dyDescent="0.25">
      <c r="O2" s="132"/>
      <c r="P2" s="132"/>
      <c r="Q2" s="132"/>
      <c r="R2" s="132"/>
      <c r="S2" s="132"/>
      <c r="T2" s="132"/>
      <c r="U2" s="132"/>
      <c r="V2" s="132"/>
      <c r="W2" s="132"/>
    </row>
    <row r="3" spans="1:25" x14ac:dyDescent="0.25">
      <c r="A3" s="133" t="s">
        <v>389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</row>
    <row r="4" spans="1:25" x14ac:dyDescent="0.25">
      <c r="A4" s="134"/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</row>
    <row r="6" spans="1:25" x14ac:dyDescent="0.25">
      <c r="A6" s="135" t="s">
        <v>0</v>
      </c>
      <c r="B6" s="136" t="s">
        <v>1</v>
      </c>
      <c r="C6" s="135" t="s">
        <v>134</v>
      </c>
      <c r="D6" s="135"/>
      <c r="E6" s="135"/>
      <c r="F6" s="135" t="s">
        <v>2</v>
      </c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 t="s">
        <v>91</v>
      </c>
    </row>
    <row r="7" spans="1:25" x14ac:dyDescent="0.25">
      <c r="A7" s="135"/>
      <c r="B7" s="136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</row>
    <row r="8" spans="1:25" x14ac:dyDescent="0.25">
      <c r="A8" s="135"/>
      <c r="B8" s="136"/>
      <c r="C8" s="69" t="s">
        <v>135</v>
      </c>
      <c r="D8" s="69" t="s">
        <v>136</v>
      </c>
      <c r="E8" s="69" t="s">
        <v>137</v>
      </c>
      <c r="F8" s="69" t="s">
        <v>3</v>
      </c>
      <c r="G8" s="69">
        <v>2015</v>
      </c>
      <c r="H8" s="69">
        <v>2016</v>
      </c>
      <c r="I8" s="69">
        <v>2017</v>
      </c>
      <c r="J8" s="69">
        <v>2018</v>
      </c>
      <c r="K8" s="69">
        <v>2019</v>
      </c>
      <c r="L8" s="69">
        <v>2020</v>
      </c>
      <c r="M8" s="69">
        <v>2021</v>
      </c>
      <c r="N8" s="69">
        <v>2022</v>
      </c>
      <c r="O8" s="69">
        <v>2023</v>
      </c>
      <c r="P8" s="69">
        <v>2024</v>
      </c>
      <c r="Q8" s="69">
        <v>2025</v>
      </c>
      <c r="R8" s="69">
        <v>2026</v>
      </c>
      <c r="S8" s="69">
        <v>2027</v>
      </c>
      <c r="T8" s="69">
        <v>2028</v>
      </c>
      <c r="U8" s="69">
        <v>2029</v>
      </c>
      <c r="V8" s="69">
        <v>2030</v>
      </c>
      <c r="W8" s="135"/>
    </row>
    <row r="9" spans="1:25" x14ac:dyDescent="0.25">
      <c r="A9" s="63">
        <v>1</v>
      </c>
      <c r="B9" s="70">
        <v>2</v>
      </c>
      <c r="C9" s="63">
        <v>3</v>
      </c>
      <c r="D9" s="63">
        <v>4</v>
      </c>
      <c r="E9" s="63">
        <v>5</v>
      </c>
      <c r="F9" s="63">
        <v>6</v>
      </c>
      <c r="G9" s="63">
        <v>7</v>
      </c>
      <c r="H9" s="63">
        <v>8</v>
      </c>
      <c r="I9" s="63">
        <v>9</v>
      </c>
      <c r="J9" s="63">
        <v>10</v>
      </c>
      <c r="K9" s="63">
        <v>11</v>
      </c>
      <c r="L9" s="63">
        <v>12</v>
      </c>
      <c r="M9" s="63">
        <v>13</v>
      </c>
      <c r="N9" s="63">
        <v>14</v>
      </c>
      <c r="O9" s="63">
        <v>15</v>
      </c>
      <c r="P9" s="102">
        <v>16</v>
      </c>
      <c r="Q9" s="63">
        <v>17</v>
      </c>
      <c r="R9" s="63">
        <v>18</v>
      </c>
      <c r="S9" s="63">
        <v>19</v>
      </c>
      <c r="T9" s="63">
        <v>20</v>
      </c>
      <c r="U9" s="63">
        <v>21</v>
      </c>
      <c r="V9" s="63">
        <v>22</v>
      </c>
      <c r="W9" s="63">
        <v>23</v>
      </c>
    </row>
    <row r="10" spans="1:25" x14ac:dyDescent="0.25">
      <c r="A10" s="137"/>
      <c r="B10" s="138" t="s">
        <v>138</v>
      </c>
      <c r="C10" s="71"/>
      <c r="D10" s="71"/>
      <c r="E10" s="71" t="s">
        <v>255</v>
      </c>
      <c r="F10" s="72">
        <f>SUM(G10:V10)</f>
        <v>1658828.3439999998</v>
      </c>
      <c r="G10" s="72">
        <f t="shared" ref="G10:V10" si="0">G14+G41+G55+G78+G86</f>
        <v>42033.725999999995</v>
      </c>
      <c r="H10" s="72">
        <f t="shared" si="0"/>
        <v>46373.070000000007</v>
      </c>
      <c r="I10" s="72">
        <f t="shared" si="0"/>
        <v>58276.273000000001</v>
      </c>
      <c r="J10" s="72">
        <f t="shared" si="0"/>
        <v>63010.539999999994</v>
      </c>
      <c r="K10" s="72">
        <f t="shared" si="0"/>
        <v>71156.195999999996</v>
      </c>
      <c r="L10" s="72">
        <f t="shared" si="0"/>
        <v>75487.53</v>
      </c>
      <c r="M10" s="72">
        <f t="shared" si="0"/>
        <v>121509.33499999999</v>
      </c>
      <c r="N10" s="72">
        <f t="shared" si="0"/>
        <v>146801.37399999998</v>
      </c>
      <c r="O10" s="72">
        <f t="shared" si="0"/>
        <v>148385.21</v>
      </c>
      <c r="P10" s="72">
        <f t="shared" si="0"/>
        <v>119403.87</v>
      </c>
      <c r="Q10" s="72">
        <f t="shared" si="0"/>
        <v>97093.17</v>
      </c>
      <c r="R10" s="72">
        <f t="shared" si="0"/>
        <v>97093.17</v>
      </c>
      <c r="S10" s="72">
        <f t="shared" si="0"/>
        <v>143051.22</v>
      </c>
      <c r="T10" s="72">
        <f t="shared" si="0"/>
        <v>143051.22</v>
      </c>
      <c r="U10" s="72">
        <f t="shared" si="0"/>
        <v>143051.22</v>
      </c>
      <c r="V10" s="72">
        <f t="shared" si="0"/>
        <v>143051.22</v>
      </c>
      <c r="W10" s="73"/>
    </row>
    <row r="11" spans="1:25" ht="25.5" x14ac:dyDescent="0.25">
      <c r="A11" s="137"/>
      <c r="B11" s="138"/>
      <c r="C11" s="74" t="s">
        <v>139</v>
      </c>
      <c r="D11" s="74"/>
      <c r="E11" s="71" t="s">
        <v>255</v>
      </c>
      <c r="F11" s="72">
        <f>F38</f>
        <v>7169.884</v>
      </c>
      <c r="G11" s="72">
        <f t="shared" ref="G11:V11" si="1">G38</f>
        <v>100</v>
      </c>
      <c r="H11" s="72">
        <f t="shared" si="1"/>
        <v>100</v>
      </c>
      <c r="I11" s="72">
        <f t="shared" si="1"/>
        <v>200</v>
      </c>
      <c r="J11" s="72">
        <f t="shared" si="1"/>
        <v>200</v>
      </c>
      <c r="K11" s="72">
        <f t="shared" si="1"/>
        <v>611.67200000000003</v>
      </c>
      <c r="L11" s="72">
        <f t="shared" si="1"/>
        <v>463.66199999999998</v>
      </c>
      <c r="M11" s="72">
        <f t="shared" si="1"/>
        <v>100</v>
      </c>
      <c r="N11" s="72">
        <f t="shared" si="1"/>
        <v>600</v>
      </c>
      <c r="O11" s="72">
        <f t="shared" si="1"/>
        <v>594.54999999999995</v>
      </c>
      <c r="P11" s="72">
        <f t="shared" si="1"/>
        <v>600</v>
      </c>
      <c r="Q11" s="72">
        <f t="shared" si="1"/>
        <v>600</v>
      </c>
      <c r="R11" s="72">
        <f t="shared" si="1"/>
        <v>600</v>
      </c>
      <c r="S11" s="72">
        <f t="shared" si="1"/>
        <v>600</v>
      </c>
      <c r="T11" s="72">
        <f t="shared" si="1"/>
        <v>600</v>
      </c>
      <c r="U11" s="72">
        <f t="shared" si="1"/>
        <v>600</v>
      </c>
      <c r="V11" s="72">
        <f t="shared" si="1"/>
        <v>600</v>
      </c>
      <c r="W11" s="75" t="s">
        <v>140</v>
      </c>
    </row>
    <row r="12" spans="1:25" ht="31.5" customHeight="1" x14ac:dyDescent="0.25">
      <c r="A12" s="137"/>
      <c r="B12" s="138"/>
      <c r="C12" s="74" t="s">
        <v>141</v>
      </c>
      <c r="D12" s="74"/>
      <c r="E12" s="71" t="s">
        <v>255</v>
      </c>
      <c r="F12" s="72">
        <f>F16+F17+F18+F19+F20+F21+F22+F23+F24+F25+F26+F27+F28+F29+F30+F31+F32+F33+F34+F37+F39+F40+F43+F44+F45+F46+F47+F49+F50+F52+F54+F57+F58+F59+F60+F61+F62+F63+F64+F65+F66+F67+F68+F69+F70+F71+F72+F73+F75+F76+F77+F80+F81+F83+F84+F85-0.02</f>
        <v>1630087.3680000002</v>
      </c>
      <c r="G12" s="72">
        <f t="shared" ref="G12:V12" si="2">G16+G17+G18+G19+G20+G21+G22+G23+G24+G25+G26+G27+G28+G29+G30+G31+G32+G33+G34+G37+G39+G40+G43+G44+G45+G46+G47+G49+G50+G52+G54+G57+G58+G59+G60+G61+G62+G63+G64+G65+G66+G67+G68+G69+G70+G71+G72+G73+G75+G76+G77+G80+G81+G83+G84+G85</f>
        <v>41583.726000000002</v>
      </c>
      <c r="H12" s="72">
        <f t="shared" si="2"/>
        <v>46273.070000000007</v>
      </c>
      <c r="I12" s="72">
        <f t="shared" si="2"/>
        <v>58076.273000000008</v>
      </c>
      <c r="J12" s="72">
        <f t="shared" si="2"/>
        <v>62810.539999999994</v>
      </c>
      <c r="K12" s="72">
        <f t="shared" si="2"/>
        <v>70544.524000000005</v>
      </c>
      <c r="L12" s="72">
        <f t="shared" si="2"/>
        <v>74330.868000000002</v>
      </c>
      <c r="M12" s="72">
        <f>M16+M17+M18+M19+M20+M21+M22+M23+M24+M25+M26+M27+M28+M29+M30+M31+M32+M33+M34+M37+M39+M40+M43+M44+M45+M46+M47+M49+M50+M52+M54+M57+M58+M59+M60+M61+M62+M63+M64+M65+M66+M67+M68+M69+M70+M71+M72+M73+M75+M76+M77+M80+M81+M83+M84+M85-0.02</f>
        <v>121033.13500000001</v>
      </c>
      <c r="N12" s="72">
        <f t="shared" si="2"/>
        <v>142972.35199999998</v>
      </c>
      <c r="O12" s="72">
        <f t="shared" si="2"/>
        <v>128683.67000000001</v>
      </c>
      <c r="P12" s="72">
        <f t="shared" si="2"/>
        <v>117387.98999999999</v>
      </c>
      <c r="Q12" s="72">
        <f t="shared" si="2"/>
        <v>97093.17</v>
      </c>
      <c r="R12" s="72">
        <f t="shared" si="2"/>
        <v>97093.17</v>
      </c>
      <c r="S12" s="72">
        <f t="shared" si="2"/>
        <v>143051.22</v>
      </c>
      <c r="T12" s="72">
        <f t="shared" si="2"/>
        <v>143051.22</v>
      </c>
      <c r="U12" s="72">
        <f t="shared" si="2"/>
        <v>143051.22</v>
      </c>
      <c r="V12" s="72">
        <f t="shared" si="2"/>
        <v>143051.22</v>
      </c>
      <c r="W12" s="75" t="s">
        <v>142</v>
      </c>
    </row>
    <row r="13" spans="1:25" x14ac:dyDescent="0.25">
      <c r="A13" s="137"/>
      <c r="B13" s="138"/>
      <c r="C13" s="74" t="s">
        <v>143</v>
      </c>
      <c r="D13" s="74"/>
      <c r="E13" s="71" t="s">
        <v>255</v>
      </c>
      <c r="F13" s="72">
        <f>F88+F90+F91+F92+F94</f>
        <v>23755.212</v>
      </c>
      <c r="G13" s="72">
        <f t="shared" ref="G13:V13" si="3">G88+G90+G91+G92+G94</f>
        <v>350</v>
      </c>
      <c r="H13" s="72">
        <f t="shared" si="3"/>
        <v>0</v>
      </c>
      <c r="I13" s="72">
        <f t="shared" si="3"/>
        <v>0</v>
      </c>
      <c r="J13" s="72">
        <f t="shared" si="3"/>
        <v>0</v>
      </c>
      <c r="K13" s="72">
        <f t="shared" si="3"/>
        <v>0</v>
      </c>
      <c r="L13" s="72">
        <f t="shared" si="3"/>
        <v>693</v>
      </c>
      <c r="M13" s="72">
        <f t="shared" si="3"/>
        <v>376.2</v>
      </c>
      <c r="N13" s="72">
        <f t="shared" si="3"/>
        <v>3229.0219999999999</v>
      </c>
      <c r="O13" s="72">
        <f t="shared" si="3"/>
        <v>19106.990000000002</v>
      </c>
      <c r="P13" s="72">
        <f t="shared" si="3"/>
        <v>0</v>
      </c>
      <c r="Q13" s="72">
        <f t="shared" si="3"/>
        <v>0</v>
      </c>
      <c r="R13" s="72">
        <f t="shared" si="3"/>
        <v>0</v>
      </c>
      <c r="S13" s="72">
        <f t="shared" si="3"/>
        <v>0</v>
      </c>
      <c r="T13" s="72">
        <f t="shared" si="3"/>
        <v>0</v>
      </c>
      <c r="U13" s="72">
        <f t="shared" si="3"/>
        <v>0</v>
      </c>
      <c r="V13" s="72">
        <f t="shared" si="3"/>
        <v>0</v>
      </c>
      <c r="W13" s="75" t="s">
        <v>144</v>
      </c>
    </row>
    <row r="14" spans="1:25" s="1" customFormat="1" ht="25.5" x14ac:dyDescent="0.25">
      <c r="A14" s="71" t="s">
        <v>9</v>
      </c>
      <c r="B14" s="76" t="s">
        <v>10</v>
      </c>
      <c r="C14" s="74" t="s">
        <v>141</v>
      </c>
      <c r="D14" s="74" t="s">
        <v>145</v>
      </c>
      <c r="E14" s="71" t="s">
        <v>256</v>
      </c>
      <c r="F14" s="72">
        <f>SUM(G14:V14)</f>
        <v>570180.68699999992</v>
      </c>
      <c r="G14" s="72">
        <f t="shared" ref="G14:M14" si="4">G15+G36</f>
        <v>13515.651</v>
      </c>
      <c r="H14" s="72">
        <f t="shared" si="4"/>
        <v>16018.98</v>
      </c>
      <c r="I14" s="72">
        <f t="shared" si="4"/>
        <v>23674.701000000001</v>
      </c>
      <c r="J14" s="72">
        <f t="shared" si="4"/>
        <v>19586.550999999999</v>
      </c>
      <c r="K14" s="72">
        <f t="shared" si="4"/>
        <v>22873.911</v>
      </c>
      <c r="L14" s="72">
        <f t="shared" si="4"/>
        <v>25573.991000000002</v>
      </c>
      <c r="M14" s="72">
        <f t="shared" si="4"/>
        <v>26773.005000000001</v>
      </c>
      <c r="N14" s="72">
        <f t="shared" ref="N14" si="5">N15+N36</f>
        <v>45090.226999999999</v>
      </c>
      <c r="O14" s="72">
        <f>O15+O36</f>
        <v>38152.61</v>
      </c>
      <c r="P14" s="72">
        <f>P15+P36+P35</f>
        <v>44497.38</v>
      </c>
      <c r="Q14" s="72">
        <f t="shared" ref="Q14:V14" si="6">Q15+Q36</f>
        <v>31587</v>
      </c>
      <c r="R14" s="72">
        <f t="shared" si="6"/>
        <v>31587</v>
      </c>
      <c r="S14" s="72">
        <f t="shared" si="6"/>
        <v>57812.42</v>
      </c>
      <c r="T14" s="72">
        <f t="shared" si="6"/>
        <v>57812.42</v>
      </c>
      <c r="U14" s="72">
        <f t="shared" si="6"/>
        <v>57812.42</v>
      </c>
      <c r="V14" s="72">
        <f t="shared" si="6"/>
        <v>57812.42</v>
      </c>
      <c r="W14" s="129" t="s">
        <v>146</v>
      </c>
      <c r="X14" s="43"/>
      <c r="Y14" s="3"/>
    </row>
    <row r="15" spans="1:25" s="1" customFormat="1" ht="38.25" x14ac:dyDescent="0.25">
      <c r="A15" s="71" t="s">
        <v>147</v>
      </c>
      <c r="B15" s="76" t="s">
        <v>11</v>
      </c>
      <c r="C15" s="74" t="s">
        <v>141</v>
      </c>
      <c r="D15" s="74" t="s">
        <v>145</v>
      </c>
      <c r="E15" s="71" t="s">
        <v>257</v>
      </c>
      <c r="F15" s="72">
        <f>SUM(G15:V15)</f>
        <v>551378.58600000001</v>
      </c>
      <c r="G15" s="72">
        <f>SUM(G16:G34)</f>
        <v>11915.651</v>
      </c>
      <c r="H15" s="72">
        <f t="shared" ref="H15" si="7">H16+H18+H19+H20+H21+H22+H23+H24+H25</f>
        <v>14918.98</v>
      </c>
      <c r="I15" s="72">
        <f>I16+I18+I19+I20+I21+I22+I23+I24+I25</f>
        <v>22474.701000000001</v>
      </c>
      <c r="J15" s="72">
        <f>J16+J18+J19+J20+J21+J22+J23+J24+J25</f>
        <v>18386.550999999999</v>
      </c>
      <c r="K15" s="72">
        <f>K16+K18+K19+K20+K21+K22+K23+K24+K25+K17+K26+K27+K28</f>
        <v>17145.901999999998</v>
      </c>
      <c r="L15" s="72">
        <f>L16+L18+L19+L20+L21+L22+L23+L24+L25+L17+L26+L27+L28+L29+L30+L31+L32+L33</f>
        <v>25110.329000000002</v>
      </c>
      <c r="M15" s="72">
        <f>SUM(M16:M34)-0.01</f>
        <v>26673.005000000001</v>
      </c>
      <c r="N15" s="72">
        <f t="shared" ref="N15:V15" si="8">SUM(N16:N34)</f>
        <v>44490.226999999999</v>
      </c>
      <c r="O15" s="72">
        <f t="shared" si="8"/>
        <v>37558.06</v>
      </c>
      <c r="P15" s="72">
        <f t="shared" si="8"/>
        <v>41881.5</v>
      </c>
      <c r="Q15" s="72">
        <f t="shared" si="8"/>
        <v>30987</v>
      </c>
      <c r="R15" s="72">
        <f t="shared" si="8"/>
        <v>30987</v>
      </c>
      <c r="S15" s="72">
        <f t="shared" si="8"/>
        <v>57212.42</v>
      </c>
      <c r="T15" s="72">
        <f t="shared" si="8"/>
        <v>57212.42</v>
      </c>
      <c r="U15" s="72">
        <f t="shared" si="8"/>
        <v>57212.42</v>
      </c>
      <c r="V15" s="72">
        <f t="shared" si="8"/>
        <v>57212.42</v>
      </c>
      <c r="W15" s="130"/>
      <c r="X15" s="43"/>
      <c r="Y15" s="3"/>
    </row>
    <row r="16" spans="1:25" ht="25.5" x14ac:dyDescent="0.25">
      <c r="A16" s="77" t="s">
        <v>58</v>
      </c>
      <c r="B16" s="70" t="s">
        <v>12</v>
      </c>
      <c r="C16" s="77" t="s">
        <v>141</v>
      </c>
      <c r="D16" s="77" t="s">
        <v>145</v>
      </c>
      <c r="E16" s="63" t="s">
        <v>258</v>
      </c>
      <c r="F16" s="72">
        <f>SUM(G16:V16)</f>
        <v>530842.522</v>
      </c>
      <c r="G16" s="78">
        <f>'приложение 4'!E27</f>
        <v>11492.395</v>
      </c>
      <c r="H16" s="78">
        <f>'приложение 4'!F27</f>
        <v>13283.8</v>
      </c>
      <c r="I16" s="78">
        <f>'приложение 4'!G27</f>
        <v>19757.954000000002</v>
      </c>
      <c r="J16" s="78">
        <f>'приложение 4'!H27</f>
        <v>15658.213</v>
      </c>
      <c r="K16" s="78">
        <f>'приложение 4'!I27</f>
        <v>15791.201999999999</v>
      </c>
      <c r="L16" s="78">
        <f>'приложение 4'!J27</f>
        <v>16196.466</v>
      </c>
      <c r="M16" s="78">
        <f>'приложение 4'!K27</f>
        <v>23909.025000000001</v>
      </c>
      <c r="N16" s="78">
        <f>'приложение 4'!L27</f>
        <v>44490.226999999999</v>
      </c>
      <c r="O16" s="78">
        <f>'приложение 4'!M27</f>
        <v>37558.06</v>
      </c>
      <c r="P16" s="78">
        <f>'приложение 4'!N27</f>
        <v>41881.5</v>
      </c>
      <c r="Q16" s="78">
        <f>'приложение 4'!O27</f>
        <v>30987</v>
      </c>
      <c r="R16" s="78">
        <f>'приложение 4'!P27</f>
        <v>30987</v>
      </c>
      <c r="S16" s="78">
        <f>'приложение 4'!Q27</f>
        <v>57212.42</v>
      </c>
      <c r="T16" s="78">
        <f>'приложение 4'!R27</f>
        <v>57212.42</v>
      </c>
      <c r="U16" s="78">
        <f>'приложение 4'!S27</f>
        <v>57212.42</v>
      </c>
      <c r="V16" s="78">
        <f>'приложение 4'!T27</f>
        <v>57212.42</v>
      </c>
      <c r="W16" s="130"/>
    </row>
    <row r="17" spans="1:23" ht="38.25" x14ac:dyDescent="0.25">
      <c r="A17" s="77" t="s">
        <v>59</v>
      </c>
      <c r="B17" s="70" t="s">
        <v>126</v>
      </c>
      <c r="C17" s="77" t="s">
        <v>141</v>
      </c>
      <c r="D17" s="77" t="s">
        <v>145</v>
      </c>
      <c r="E17" s="63" t="s">
        <v>259</v>
      </c>
      <c r="F17" s="72">
        <f>SUM(G17:V17)</f>
        <v>470.26900000000001</v>
      </c>
      <c r="G17" s="78">
        <f>'приложение 4'!E32</f>
        <v>0</v>
      </c>
      <c r="H17" s="78">
        <f>'приложение 4'!F32</f>
        <v>0</v>
      </c>
      <c r="I17" s="78">
        <f>'приложение 4'!G32</f>
        <v>0</v>
      </c>
      <c r="J17" s="78">
        <f>'приложение 4'!H32</f>
        <v>0</v>
      </c>
      <c r="K17" s="78">
        <f>'приложение 4'!I32</f>
        <v>197.053</v>
      </c>
      <c r="L17" s="78">
        <f>'приложение 4'!J32</f>
        <v>273.21600000000001</v>
      </c>
      <c r="M17" s="78">
        <f>'приложение 4'!K32</f>
        <v>0</v>
      </c>
      <c r="N17" s="78">
        <f>'приложение 4'!L32</f>
        <v>0</v>
      </c>
      <c r="O17" s="78">
        <f>'приложение 4'!M32</f>
        <v>0</v>
      </c>
      <c r="P17" s="78">
        <f>'приложение 4'!N32</f>
        <v>0</v>
      </c>
      <c r="Q17" s="78">
        <f>'приложение 4'!O32</f>
        <v>0</v>
      </c>
      <c r="R17" s="78">
        <f>'приложение 4'!P32</f>
        <v>0</v>
      </c>
      <c r="S17" s="78">
        <f>'приложение 4'!Q32</f>
        <v>0</v>
      </c>
      <c r="T17" s="78">
        <f>'приложение 4'!R32</f>
        <v>0</v>
      </c>
      <c r="U17" s="78">
        <f>'приложение 4'!S32</f>
        <v>0</v>
      </c>
      <c r="V17" s="78">
        <f>'приложение 4'!T32</f>
        <v>0</v>
      </c>
      <c r="W17" s="130"/>
    </row>
    <row r="18" spans="1:23" ht="38.25" x14ac:dyDescent="0.25">
      <c r="A18" s="77" t="s">
        <v>60</v>
      </c>
      <c r="B18" s="70" t="s">
        <v>13</v>
      </c>
      <c r="C18" s="77" t="s">
        <v>141</v>
      </c>
      <c r="D18" s="77" t="s">
        <v>145</v>
      </c>
      <c r="E18" s="63" t="s">
        <v>148</v>
      </c>
      <c r="F18" s="72">
        <f t="shared" ref="F18:F28" si="9">SUM(G18:V18)</f>
        <v>15</v>
      </c>
      <c r="G18" s="78">
        <f>'приложение 4'!E37</f>
        <v>15</v>
      </c>
      <c r="H18" s="78">
        <f>'приложение 4'!F37</f>
        <v>0</v>
      </c>
      <c r="I18" s="78">
        <f>'приложение 4'!G37</f>
        <v>0</v>
      </c>
      <c r="J18" s="78">
        <f>'приложение 4'!H37</f>
        <v>0</v>
      </c>
      <c r="K18" s="78">
        <f>'приложение 4'!I37</f>
        <v>0</v>
      </c>
      <c r="L18" s="78">
        <f>'приложение 4'!J37</f>
        <v>0</v>
      </c>
      <c r="M18" s="78">
        <f>'приложение 4'!K37</f>
        <v>0</v>
      </c>
      <c r="N18" s="78">
        <f>'приложение 4'!L37</f>
        <v>0</v>
      </c>
      <c r="O18" s="78">
        <f>'приложение 4'!M37</f>
        <v>0</v>
      </c>
      <c r="P18" s="78">
        <f>'приложение 4'!N37</f>
        <v>0</v>
      </c>
      <c r="Q18" s="78">
        <f>'приложение 4'!O37</f>
        <v>0</v>
      </c>
      <c r="R18" s="78">
        <f>'приложение 4'!P37</f>
        <v>0</v>
      </c>
      <c r="S18" s="78">
        <f>'приложение 4'!Q37</f>
        <v>0</v>
      </c>
      <c r="T18" s="78">
        <f>'приложение 4'!R37</f>
        <v>0</v>
      </c>
      <c r="U18" s="78">
        <f>'приложение 4'!S37</f>
        <v>0</v>
      </c>
      <c r="V18" s="78">
        <f>'приложение 4'!T37</f>
        <v>0</v>
      </c>
      <c r="W18" s="130"/>
    </row>
    <row r="19" spans="1:23" ht="76.5" x14ac:dyDescent="0.25">
      <c r="A19" s="77" t="s">
        <v>61</v>
      </c>
      <c r="B19" s="70" t="s">
        <v>149</v>
      </c>
      <c r="C19" s="77" t="s">
        <v>141</v>
      </c>
      <c r="D19" s="77" t="s">
        <v>145</v>
      </c>
      <c r="E19" s="63" t="s">
        <v>260</v>
      </c>
      <c r="F19" s="72">
        <f t="shared" si="9"/>
        <v>3627.0149999999999</v>
      </c>
      <c r="G19" s="78">
        <f>'приложение 4'!E42</f>
        <v>408.25599999999997</v>
      </c>
      <c r="H19" s="78">
        <f>'приложение 4'!F42</f>
        <v>1553.6</v>
      </c>
      <c r="I19" s="78">
        <f>'приложение 4'!G42</f>
        <v>0</v>
      </c>
      <c r="J19" s="78">
        <f>'приложение 4'!H42</f>
        <v>1665.1590000000001</v>
      </c>
      <c r="K19" s="78">
        <f>'приложение 4'!I42</f>
        <v>0</v>
      </c>
      <c r="L19" s="78">
        <f>'приложение 4'!J42</f>
        <v>0</v>
      </c>
      <c r="M19" s="78">
        <f>'приложение 4'!K42</f>
        <v>0</v>
      </c>
      <c r="N19" s="78">
        <f>'приложение 4'!L42</f>
        <v>0</v>
      </c>
      <c r="O19" s="78">
        <f>'приложение 4'!M42</f>
        <v>0</v>
      </c>
      <c r="P19" s="78">
        <f>'приложение 4'!N42</f>
        <v>0</v>
      </c>
      <c r="Q19" s="78">
        <f>'приложение 4'!O42</f>
        <v>0</v>
      </c>
      <c r="R19" s="78">
        <f>'приложение 4'!P42</f>
        <v>0</v>
      </c>
      <c r="S19" s="78">
        <f>'приложение 4'!Q42</f>
        <v>0</v>
      </c>
      <c r="T19" s="78">
        <f>'приложение 4'!R42</f>
        <v>0</v>
      </c>
      <c r="U19" s="78">
        <f>'приложение 4'!S42</f>
        <v>0</v>
      </c>
      <c r="V19" s="78">
        <f>'приложение 4'!T42</f>
        <v>0</v>
      </c>
      <c r="W19" s="130"/>
    </row>
    <row r="20" spans="1:23" ht="25.5" x14ac:dyDescent="0.25">
      <c r="A20" s="77" t="s">
        <v>92</v>
      </c>
      <c r="B20" s="70" t="s">
        <v>150</v>
      </c>
      <c r="C20" s="77" t="s">
        <v>141</v>
      </c>
      <c r="D20" s="77" t="s">
        <v>145</v>
      </c>
      <c r="E20" s="63" t="s">
        <v>261</v>
      </c>
      <c r="F20" s="72">
        <f t="shared" si="9"/>
        <v>1513.3009999999999</v>
      </c>
      <c r="G20" s="78">
        <f>'приложение 4'!E47</f>
        <v>0</v>
      </c>
      <c r="H20" s="78">
        <f>'приложение 4'!F47</f>
        <v>0</v>
      </c>
      <c r="I20" s="78">
        <f>'приложение 4'!G47</f>
        <v>1513.3009999999999</v>
      </c>
      <c r="J20" s="78">
        <f>'приложение 4'!H47</f>
        <v>0</v>
      </c>
      <c r="K20" s="78">
        <f>'приложение 4'!I47</f>
        <v>0</v>
      </c>
      <c r="L20" s="78">
        <f>'приложение 4'!J47</f>
        <v>0</v>
      </c>
      <c r="M20" s="78">
        <f>'приложение 4'!K47</f>
        <v>0</v>
      </c>
      <c r="N20" s="78">
        <f>'приложение 4'!L47</f>
        <v>0</v>
      </c>
      <c r="O20" s="78">
        <f>'приложение 4'!M47</f>
        <v>0</v>
      </c>
      <c r="P20" s="78">
        <f>'приложение 4'!N47</f>
        <v>0</v>
      </c>
      <c r="Q20" s="78">
        <f>'приложение 4'!O47</f>
        <v>0</v>
      </c>
      <c r="R20" s="78">
        <f>'приложение 4'!P47</f>
        <v>0</v>
      </c>
      <c r="S20" s="78">
        <f>'приложение 4'!Q47</f>
        <v>0</v>
      </c>
      <c r="T20" s="78">
        <f>'приложение 4'!R47</f>
        <v>0</v>
      </c>
      <c r="U20" s="78">
        <f>'приложение 4'!S47</f>
        <v>0</v>
      </c>
      <c r="V20" s="78">
        <f>'приложение 4'!T47</f>
        <v>0</v>
      </c>
      <c r="W20" s="130"/>
    </row>
    <row r="21" spans="1:23" ht="25.5" x14ac:dyDescent="0.25">
      <c r="A21" s="77" t="s">
        <v>62</v>
      </c>
      <c r="B21" s="70" t="s">
        <v>110</v>
      </c>
      <c r="C21" s="77" t="s">
        <v>141</v>
      </c>
      <c r="D21" s="77" t="s">
        <v>145</v>
      </c>
      <c r="E21" s="63" t="s">
        <v>262</v>
      </c>
      <c r="F21" s="72">
        <f t="shared" si="9"/>
        <v>81.58</v>
      </c>
      <c r="G21" s="78">
        <f>'приложение 4'!E52</f>
        <v>0</v>
      </c>
      <c r="H21" s="78">
        <f>'приложение 4'!F52</f>
        <v>81.58</v>
      </c>
      <c r="I21" s="78">
        <f>'приложение 4'!G52</f>
        <v>0</v>
      </c>
      <c r="J21" s="78">
        <f>'приложение 4'!H52</f>
        <v>0</v>
      </c>
      <c r="K21" s="78">
        <f>'приложение 4'!I52</f>
        <v>0</v>
      </c>
      <c r="L21" s="78">
        <f>'приложение 4'!J52</f>
        <v>0</v>
      </c>
      <c r="M21" s="78">
        <f>'приложение 4'!K52</f>
        <v>0</v>
      </c>
      <c r="N21" s="78">
        <f>'приложение 4'!L52</f>
        <v>0</v>
      </c>
      <c r="O21" s="78">
        <f>'приложение 4'!M52</f>
        <v>0</v>
      </c>
      <c r="P21" s="78">
        <f>'приложение 4'!N52</f>
        <v>0</v>
      </c>
      <c r="Q21" s="78">
        <f>'приложение 4'!O52</f>
        <v>0</v>
      </c>
      <c r="R21" s="78">
        <f>'приложение 4'!P52</f>
        <v>0</v>
      </c>
      <c r="S21" s="78">
        <f>'приложение 4'!Q52</f>
        <v>0</v>
      </c>
      <c r="T21" s="78">
        <f>'приложение 4'!R52</f>
        <v>0</v>
      </c>
      <c r="U21" s="78">
        <f>'приложение 4'!S52</f>
        <v>0</v>
      </c>
      <c r="V21" s="78">
        <f>'приложение 4'!T52</f>
        <v>0</v>
      </c>
      <c r="W21" s="130"/>
    </row>
    <row r="22" spans="1:23" ht="38.25" x14ac:dyDescent="0.25">
      <c r="A22" s="77" t="s">
        <v>93</v>
      </c>
      <c r="B22" s="70" t="s">
        <v>151</v>
      </c>
      <c r="C22" s="77" t="s">
        <v>141</v>
      </c>
      <c r="D22" s="77" t="s">
        <v>145</v>
      </c>
      <c r="E22" s="63" t="s">
        <v>263</v>
      </c>
      <c r="F22" s="72">
        <f t="shared" si="9"/>
        <v>3869.2489999999998</v>
      </c>
      <c r="G22" s="78">
        <f>'приложение 4'!E57</f>
        <v>0</v>
      </c>
      <c r="H22" s="78">
        <f>'приложение 4'!F57</f>
        <v>0</v>
      </c>
      <c r="I22" s="78">
        <f>'приложение 4'!G57</f>
        <v>1200</v>
      </c>
      <c r="J22" s="78">
        <f>'приложение 4'!H57</f>
        <v>233.87899999999999</v>
      </c>
      <c r="K22" s="78">
        <f>'приложение 4'!I57</f>
        <v>0</v>
      </c>
      <c r="L22" s="78">
        <f>'приложение 4'!J57</f>
        <v>0</v>
      </c>
      <c r="M22" s="78">
        <f>'приложение 4'!K57</f>
        <v>2435.37</v>
      </c>
      <c r="N22" s="78">
        <f>'приложение 4'!L57</f>
        <v>0</v>
      </c>
      <c r="O22" s="78">
        <f>'приложение 4'!M57</f>
        <v>0</v>
      </c>
      <c r="P22" s="78">
        <f>'приложение 4'!N57</f>
        <v>0</v>
      </c>
      <c r="Q22" s="78">
        <f>'приложение 4'!O57</f>
        <v>0</v>
      </c>
      <c r="R22" s="78">
        <f>'приложение 4'!P57</f>
        <v>0</v>
      </c>
      <c r="S22" s="78">
        <f>'приложение 4'!Q57</f>
        <v>0</v>
      </c>
      <c r="T22" s="78">
        <f>'приложение 4'!R57</f>
        <v>0</v>
      </c>
      <c r="U22" s="78">
        <f>'приложение 4'!S57</f>
        <v>0</v>
      </c>
      <c r="V22" s="78">
        <f>'приложение 4'!T57</f>
        <v>0</v>
      </c>
      <c r="W22" s="130"/>
    </row>
    <row r="23" spans="1:23" ht="38.25" x14ac:dyDescent="0.25">
      <c r="A23" s="77" t="s">
        <v>64</v>
      </c>
      <c r="B23" s="70" t="s">
        <v>18</v>
      </c>
      <c r="C23" s="77" t="s">
        <v>141</v>
      </c>
      <c r="D23" s="77" t="s">
        <v>145</v>
      </c>
      <c r="E23" s="63" t="s">
        <v>152</v>
      </c>
      <c r="F23" s="72">
        <f t="shared" si="9"/>
        <v>829.3</v>
      </c>
      <c r="G23" s="78">
        <f>'приложение 4'!E62</f>
        <v>0</v>
      </c>
      <c r="H23" s="78">
        <f>'приложение 4'!F62</f>
        <v>0</v>
      </c>
      <c r="I23" s="78">
        <f>'приложение 4'!G62</f>
        <v>0</v>
      </c>
      <c r="J23" s="78">
        <f>'приложение 4'!H62</f>
        <v>829.3</v>
      </c>
      <c r="K23" s="78">
        <f>'приложение 4'!I62</f>
        <v>0</v>
      </c>
      <c r="L23" s="78">
        <f>'приложение 4'!J62</f>
        <v>0</v>
      </c>
      <c r="M23" s="78">
        <f>'приложение 4'!K62</f>
        <v>0</v>
      </c>
      <c r="N23" s="78">
        <f>'приложение 4'!L62</f>
        <v>0</v>
      </c>
      <c r="O23" s="78">
        <f>'приложение 4'!M62</f>
        <v>0</v>
      </c>
      <c r="P23" s="78">
        <f>'приложение 4'!N62</f>
        <v>0</v>
      </c>
      <c r="Q23" s="78">
        <f>'приложение 4'!O62</f>
        <v>0</v>
      </c>
      <c r="R23" s="78">
        <f>'приложение 4'!P62</f>
        <v>0</v>
      </c>
      <c r="S23" s="78">
        <f>'приложение 4'!Q62</f>
        <v>0</v>
      </c>
      <c r="T23" s="78">
        <f>'приложение 4'!R62</f>
        <v>0</v>
      </c>
      <c r="U23" s="78">
        <f>'приложение 4'!S62</f>
        <v>0</v>
      </c>
      <c r="V23" s="78">
        <f>'приложение 4'!T62</f>
        <v>0</v>
      </c>
      <c r="W23" s="130"/>
    </row>
    <row r="24" spans="1:23" ht="38.25" x14ac:dyDescent="0.25">
      <c r="A24" s="77" t="s">
        <v>65</v>
      </c>
      <c r="B24" s="70" t="s">
        <v>153</v>
      </c>
      <c r="C24" s="77" t="s">
        <v>141</v>
      </c>
      <c r="D24" s="77" t="s">
        <v>145</v>
      </c>
      <c r="E24" s="63" t="s">
        <v>154</v>
      </c>
      <c r="F24" s="72">
        <f t="shared" si="9"/>
        <v>3.4460000000000002</v>
      </c>
      <c r="G24" s="78">
        <f>'приложение 4'!E67</f>
        <v>0</v>
      </c>
      <c r="H24" s="78">
        <f>'приложение 4'!F67</f>
        <v>0</v>
      </c>
      <c r="I24" s="78">
        <f>'приложение 4'!G67</f>
        <v>3.4460000000000002</v>
      </c>
      <c r="J24" s="78">
        <f>'приложение 4'!H67</f>
        <v>0</v>
      </c>
      <c r="K24" s="78">
        <f>'приложение 4'!I67</f>
        <v>0</v>
      </c>
      <c r="L24" s="78">
        <f>'приложение 4'!J67</f>
        <v>0</v>
      </c>
      <c r="M24" s="78">
        <f>'приложение 4'!K67</f>
        <v>0</v>
      </c>
      <c r="N24" s="78">
        <f>'приложение 4'!L67</f>
        <v>0</v>
      </c>
      <c r="O24" s="78">
        <f>'приложение 4'!M67</f>
        <v>0</v>
      </c>
      <c r="P24" s="78">
        <f>'приложение 4'!N67</f>
        <v>0</v>
      </c>
      <c r="Q24" s="78">
        <f>'приложение 4'!O67</f>
        <v>0</v>
      </c>
      <c r="R24" s="78">
        <f>'приложение 4'!P67</f>
        <v>0</v>
      </c>
      <c r="S24" s="78">
        <f>'приложение 4'!Q67</f>
        <v>0</v>
      </c>
      <c r="T24" s="78">
        <f>'приложение 4'!R67</f>
        <v>0</v>
      </c>
      <c r="U24" s="78">
        <f>'приложение 4'!S67</f>
        <v>0</v>
      </c>
      <c r="V24" s="78">
        <f>'приложение 4'!T67</f>
        <v>0</v>
      </c>
      <c r="W24" s="130"/>
    </row>
    <row r="25" spans="1:23" ht="51" x14ac:dyDescent="0.25">
      <c r="A25" s="77" t="s">
        <v>66</v>
      </c>
      <c r="B25" s="70" t="s">
        <v>21</v>
      </c>
      <c r="C25" s="77" t="s">
        <v>141</v>
      </c>
      <c r="D25" s="77" t="s">
        <v>145</v>
      </c>
      <c r="E25" s="63" t="s">
        <v>155</v>
      </c>
      <c r="F25" s="72">
        <f t="shared" si="9"/>
        <v>0</v>
      </c>
      <c r="G25" s="78">
        <f>'приложение 4'!E72</f>
        <v>0</v>
      </c>
      <c r="H25" s="78">
        <f>'приложение 4'!F72</f>
        <v>0</v>
      </c>
      <c r="I25" s="78">
        <f>'приложение 4'!G72</f>
        <v>0</v>
      </c>
      <c r="J25" s="78">
        <f>'приложение 4'!H72</f>
        <v>0</v>
      </c>
      <c r="K25" s="78">
        <f>'приложение 4'!I72</f>
        <v>0</v>
      </c>
      <c r="L25" s="78">
        <f>'приложение 4'!J72</f>
        <v>0</v>
      </c>
      <c r="M25" s="78">
        <f>'приложение 4'!K72</f>
        <v>0</v>
      </c>
      <c r="N25" s="78">
        <f>'приложение 4'!L72</f>
        <v>0</v>
      </c>
      <c r="O25" s="78">
        <f>'приложение 4'!M72</f>
        <v>0</v>
      </c>
      <c r="P25" s="78">
        <f>'приложение 4'!N72</f>
        <v>0</v>
      </c>
      <c r="Q25" s="78">
        <f>'приложение 4'!O72</f>
        <v>0</v>
      </c>
      <c r="R25" s="78">
        <f>'приложение 4'!P72</f>
        <v>0</v>
      </c>
      <c r="S25" s="78">
        <f>'приложение 4'!Q72</f>
        <v>0</v>
      </c>
      <c r="T25" s="78">
        <f>'приложение 4'!R72</f>
        <v>0</v>
      </c>
      <c r="U25" s="78">
        <f>'приложение 4'!S72</f>
        <v>0</v>
      </c>
      <c r="V25" s="78">
        <f>'приложение 4'!T72</f>
        <v>0</v>
      </c>
      <c r="W25" s="130"/>
    </row>
    <row r="26" spans="1:23" ht="51" x14ac:dyDescent="0.25">
      <c r="A26" s="77" t="s">
        <v>67</v>
      </c>
      <c r="B26" s="70" t="s">
        <v>156</v>
      </c>
      <c r="C26" s="77" t="s">
        <v>141</v>
      </c>
      <c r="D26" s="77" t="s">
        <v>145</v>
      </c>
      <c r="E26" s="63" t="s">
        <v>157</v>
      </c>
      <c r="F26" s="72">
        <f t="shared" si="9"/>
        <v>0</v>
      </c>
      <c r="G26" s="78">
        <f>'приложение 4'!E77</f>
        <v>0</v>
      </c>
      <c r="H26" s="78">
        <f>'приложение 4'!F77</f>
        <v>0</v>
      </c>
      <c r="I26" s="78">
        <f>'приложение 4'!G77</f>
        <v>0</v>
      </c>
      <c r="J26" s="78">
        <f>'приложение 4'!H77</f>
        <v>0</v>
      </c>
      <c r="K26" s="78">
        <f>'приложение 4'!I77</f>
        <v>0</v>
      </c>
      <c r="L26" s="78">
        <f>'приложение 4'!J77</f>
        <v>0</v>
      </c>
      <c r="M26" s="78">
        <f>'приложение 4'!K77</f>
        <v>0</v>
      </c>
      <c r="N26" s="78">
        <f>'приложение 4'!L77</f>
        <v>0</v>
      </c>
      <c r="O26" s="78">
        <f>'приложение 4'!M77</f>
        <v>0</v>
      </c>
      <c r="P26" s="78">
        <f>'приложение 4'!N77</f>
        <v>0</v>
      </c>
      <c r="Q26" s="78">
        <f>'приложение 4'!O77</f>
        <v>0</v>
      </c>
      <c r="R26" s="78">
        <f>'приложение 4'!P77</f>
        <v>0</v>
      </c>
      <c r="S26" s="78">
        <f>'приложение 4'!Q77</f>
        <v>0</v>
      </c>
      <c r="T26" s="78">
        <f>'приложение 4'!R77</f>
        <v>0</v>
      </c>
      <c r="U26" s="78">
        <f>'приложение 4'!S77</f>
        <v>0</v>
      </c>
      <c r="V26" s="78">
        <f>'приложение 4'!T77</f>
        <v>0</v>
      </c>
      <c r="W26" s="130"/>
    </row>
    <row r="27" spans="1:23" ht="63.75" x14ac:dyDescent="0.25">
      <c r="A27" s="77" t="s">
        <v>94</v>
      </c>
      <c r="B27" s="70" t="s">
        <v>158</v>
      </c>
      <c r="C27" s="77" t="s">
        <v>141</v>
      </c>
      <c r="D27" s="77" t="s">
        <v>145</v>
      </c>
      <c r="E27" s="63" t="s">
        <v>159</v>
      </c>
      <c r="F27" s="72">
        <f t="shared" si="9"/>
        <v>0</v>
      </c>
      <c r="G27" s="78">
        <f>'приложение 4'!E82</f>
        <v>0</v>
      </c>
      <c r="H27" s="78">
        <f>'приложение 4'!F82</f>
        <v>0</v>
      </c>
      <c r="I27" s="78">
        <f>'приложение 4'!G82</f>
        <v>0</v>
      </c>
      <c r="J27" s="78">
        <f>'приложение 4'!H82</f>
        <v>0</v>
      </c>
      <c r="K27" s="78">
        <f>'приложение 4'!I82</f>
        <v>0</v>
      </c>
      <c r="L27" s="78">
        <f>'приложение 4'!J82</f>
        <v>0</v>
      </c>
      <c r="M27" s="78">
        <f>'приложение 4'!K82</f>
        <v>0</v>
      </c>
      <c r="N27" s="78">
        <f>'приложение 4'!L82</f>
        <v>0</v>
      </c>
      <c r="O27" s="78">
        <f>'приложение 4'!M82</f>
        <v>0</v>
      </c>
      <c r="P27" s="78">
        <f>'приложение 4'!N82</f>
        <v>0</v>
      </c>
      <c r="Q27" s="78">
        <f>'приложение 4'!O82</f>
        <v>0</v>
      </c>
      <c r="R27" s="78">
        <f>'приложение 4'!P82</f>
        <v>0</v>
      </c>
      <c r="S27" s="78">
        <f>'приложение 4'!Q82</f>
        <v>0</v>
      </c>
      <c r="T27" s="78">
        <f>'приложение 4'!R82</f>
        <v>0</v>
      </c>
      <c r="U27" s="78">
        <f>'приложение 4'!S82</f>
        <v>0</v>
      </c>
      <c r="V27" s="78">
        <f>'приложение 4'!T82</f>
        <v>0</v>
      </c>
      <c r="W27" s="130"/>
    </row>
    <row r="28" spans="1:23" ht="51" x14ac:dyDescent="0.25">
      <c r="A28" s="77" t="s">
        <v>97</v>
      </c>
      <c r="B28" s="70" t="s">
        <v>98</v>
      </c>
      <c r="C28" s="77" t="s">
        <v>141</v>
      </c>
      <c r="D28" s="77" t="s">
        <v>145</v>
      </c>
      <c r="E28" s="63" t="s">
        <v>160</v>
      </c>
      <c r="F28" s="72">
        <f t="shared" si="9"/>
        <v>1545.6469999999999</v>
      </c>
      <c r="G28" s="78">
        <f>'приложение 4'!E87</f>
        <v>0</v>
      </c>
      <c r="H28" s="78">
        <f>'приложение 4'!F87</f>
        <v>0</v>
      </c>
      <c r="I28" s="78">
        <f>'приложение 4'!G87</f>
        <v>0</v>
      </c>
      <c r="J28" s="78">
        <f>'приложение 4'!H87</f>
        <v>0</v>
      </c>
      <c r="K28" s="78">
        <f>'приложение 4'!I87</f>
        <v>1157.6469999999999</v>
      </c>
      <c r="L28" s="78">
        <f>'приложение 4'!J87</f>
        <v>388</v>
      </c>
      <c r="M28" s="78">
        <f>'приложение 4'!K87</f>
        <v>0</v>
      </c>
      <c r="N28" s="78">
        <f>'приложение 4'!L87</f>
        <v>0</v>
      </c>
      <c r="O28" s="78">
        <f>'приложение 4'!M87</f>
        <v>0</v>
      </c>
      <c r="P28" s="78">
        <f>'приложение 4'!N87</f>
        <v>0</v>
      </c>
      <c r="Q28" s="78">
        <f>'приложение 4'!O87</f>
        <v>0</v>
      </c>
      <c r="R28" s="78">
        <f>'приложение 4'!P87</f>
        <v>0</v>
      </c>
      <c r="S28" s="78">
        <f>'приложение 4'!Q87</f>
        <v>0</v>
      </c>
      <c r="T28" s="78">
        <f>'приложение 4'!R87</f>
        <v>0</v>
      </c>
      <c r="U28" s="78">
        <f>'приложение 4'!S87</f>
        <v>0</v>
      </c>
      <c r="V28" s="78">
        <f>'приложение 4'!T87</f>
        <v>0</v>
      </c>
      <c r="W28" s="130"/>
    </row>
    <row r="29" spans="1:23" ht="63.75" x14ac:dyDescent="0.25">
      <c r="A29" s="77" t="s">
        <v>116</v>
      </c>
      <c r="B29" s="70" t="s">
        <v>118</v>
      </c>
      <c r="C29" s="77" t="s">
        <v>141</v>
      </c>
      <c r="D29" s="77" t="s">
        <v>145</v>
      </c>
      <c r="E29" s="63" t="s">
        <v>161</v>
      </c>
      <c r="F29" s="72">
        <f t="shared" ref="F29:F34" si="10">SUM(G29:V29)</f>
        <v>1916.52</v>
      </c>
      <c r="G29" s="78">
        <f>'приложение 4'!E92</f>
        <v>0</v>
      </c>
      <c r="H29" s="78">
        <f>'приложение 4'!F92</f>
        <v>0</v>
      </c>
      <c r="I29" s="78">
        <f>'приложение 4'!G92</f>
        <v>0</v>
      </c>
      <c r="J29" s="78">
        <f>'приложение 4'!H92</f>
        <v>0</v>
      </c>
      <c r="K29" s="78">
        <f>'приложение 4'!I92</f>
        <v>0</v>
      </c>
      <c r="L29" s="78">
        <f>'приложение 4'!J92</f>
        <v>1916.52</v>
      </c>
      <c r="M29" s="78">
        <f>'приложение 4'!K92</f>
        <v>0</v>
      </c>
      <c r="N29" s="78">
        <f>'приложение 4'!L92</f>
        <v>0</v>
      </c>
      <c r="O29" s="78">
        <f>'приложение 4'!M92</f>
        <v>0</v>
      </c>
      <c r="P29" s="78">
        <f>'приложение 4'!N92</f>
        <v>0</v>
      </c>
      <c r="Q29" s="78">
        <f>'приложение 4'!O92</f>
        <v>0</v>
      </c>
      <c r="R29" s="78">
        <f>'приложение 4'!P92</f>
        <v>0</v>
      </c>
      <c r="S29" s="78">
        <f>'приложение 4'!Q92</f>
        <v>0</v>
      </c>
      <c r="T29" s="78">
        <f>'приложение 4'!R92</f>
        <v>0</v>
      </c>
      <c r="U29" s="78">
        <f>'приложение 4'!S92</f>
        <v>0</v>
      </c>
      <c r="V29" s="78">
        <f>'приложение 4'!T92</f>
        <v>0</v>
      </c>
      <c r="W29" s="130"/>
    </row>
    <row r="30" spans="1:23" ht="25.5" x14ac:dyDescent="0.25">
      <c r="A30" s="77" t="s">
        <v>117</v>
      </c>
      <c r="B30" s="70" t="s">
        <v>162</v>
      </c>
      <c r="C30" s="77" t="s">
        <v>141</v>
      </c>
      <c r="D30" s="77" t="s">
        <v>145</v>
      </c>
      <c r="E30" s="63" t="s">
        <v>163</v>
      </c>
      <c r="F30" s="72">
        <f t="shared" si="10"/>
        <v>230.303</v>
      </c>
      <c r="G30" s="78">
        <f>'приложение 4'!E97</f>
        <v>0</v>
      </c>
      <c r="H30" s="78">
        <f>'приложение 4'!F97</f>
        <v>0</v>
      </c>
      <c r="I30" s="78">
        <f>'приложение 4'!G97</f>
        <v>0</v>
      </c>
      <c r="J30" s="78">
        <f>'приложение 4'!H97</f>
        <v>0</v>
      </c>
      <c r="K30" s="78">
        <f>'приложение 4'!I97</f>
        <v>0</v>
      </c>
      <c r="L30" s="78">
        <f>'приложение 4'!J97</f>
        <v>230.303</v>
      </c>
      <c r="M30" s="78">
        <f>'приложение 4'!K97</f>
        <v>0</v>
      </c>
      <c r="N30" s="78">
        <f>'приложение 4'!L97</f>
        <v>0</v>
      </c>
      <c r="O30" s="78">
        <f>'приложение 4'!M97</f>
        <v>0</v>
      </c>
      <c r="P30" s="78">
        <f>'приложение 4'!N97</f>
        <v>0</v>
      </c>
      <c r="Q30" s="78">
        <f>'приложение 4'!O97</f>
        <v>0</v>
      </c>
      <c r="R30" s="78">
        <f>'приложение 4'!P97</f>
        <v>0</v>
      </c>
      <c r="S30" s="78">
        <f>'приложение 4'!Q97</f>
        <v>0</v>
      </c>
      <c r="T30" s="78">
        <f>'приложение 4'!R97</f>
        <v>0</v>
      </c>
      <c r="U30" s="78">
        <f>'приложение 4'!S97</f>
        <v>0</v>
      </c>
      <c r="V30" s="78">
        <f>'приложение 4'!T97</f>
        <v>0</v>
      </c>
      <c r="W30" s="130"/>
    </row>
    <row r="31" spans="1:23" ht="38.25" x14ac:dyDescent="0.25">
      <c r="A31" s="77" t="s">
        <v>120</v>
      </c>
      <c r="B31" s="70" t="s">
        <v>121</v>
      </c>
      <c r="C31" s="77" t="s">
        <v>141</v>
      </c>
      <c r="D31" s="77" t="s">
        <v>145</v>
      </c>
      <c r="E31" s="63" t="s">
        <v>164</v>
      </c>
      <c r="F31" s="72">
        <f t="shared" si="10"/>
        <v>3015.8240000000001</v>
      </c>
      <c r="G31" s="78">
        <f>'приложение 4'!E102</f>
        <v>0</v>
      </c>
      <c r="H31" s="78">
        <f>'приложение 4'!F102</f>
        <v>0</v>
      </c>
      <c r="I31" s="78">
        <f>'приложение 4'!G102</f>
        <v>0</v>
      </c>
      <c r="J31" s="78">
        <f>'приложение 4'!H102</f>
        <v>0</v>
      </c>
      <c r="K31" s="78">
        <f>'приложение 4'!I102</f>
        <v>0</v>
      </c>
      <c r="L31" s="78">
        <f>'приложение 4'!J102</f>
        <v>3015.8240000000001</v>
      </c>
      <c r="M31" s="78">
        <f>'приложение 4'!K102</f>
        <v>0</v>
      </c>
      <c r="N31" s="78">
        <f>'приложение 4'!L102</f>
        <v>0</v>
      </c>
      <c r="O31" s="78">
        <f>'приложение 4'!M102</f>
        <v>0</v>
      </c>
      <c r="P31" s="78">
        <f>'приложение 4'!N102</f>
        <v>0</v>
      </c>
      <c r="Q31" s="78">
        <f>'приложение 4'!O102</f>
        <v>0</v>
      </c>
      <c r="R31" s="78">
        <f>'приложение 4'!P102</f>
        <v>0</v>
      </c>
      <c r="S31" s="78">
        <f>'приложение 4'!Q102</f>
        <v>0</v>
      </c>
      <c r="T31" s="78">
        <f>'приложение 4'!R102</f>
        <v>0</v>
      </c>
      <c r="U31" s="78">
        <f>'приложение 4'!S102</f>
        <v>0</v>
      </c>
      <c r="V31" s="78">
        <f>'приложение 4'!T102</f>
        <v>0</v>
      </c>
      <c r="W31" s="130"/>
    </row>
    <row r="32" spans="1:23" ht="25.5" x14ac:dyDescent="0.25">
      <c r="A32" s="77" t="s">
        <v>122</v>
      </c>
      <c r="B32" s="70" t="s">
        <v>165</v>
      </c>
      <c r="C32" s="77" t="s">
        <v>141</v>
      </c>
      <c r="D32" s="77" t="s">
        <v>145</v>
      </c>
      <c r="E32" s="63" t="s">
        <v>166</v>
      </c>
      <c r="F32" s="72">
        <f t="shared" si="10"/>
        <v>2880</v>
      </c>
      <c r="G32" s="78">
        <f>'приложение 4'!E107</f>
        <v>0</v>
      </c>
      <c r="H32" s="78">
        <f>'приложение 4'!F107</f>
        <v>0</v>
      </c>
      <c r="I32" s="78">
        <f>'приложение 4'!G107</f>
        <v>0</v>
      </c>
      <c r="J32" s="78">
        <f>'приложение 4'!H107</f>
        <v>0</v>
      </c>
      <c r="K32" s="78">
        <f>'приложение 4'!I107</f>
        <v>0</v>
      </c>
      <c r="L32" s="78">
        <f>'приложение 4'!J107</f>
        <v>2880</v>
      </c>
      <c r="M32" s="78">
        <f>'приложение 4'!K107</f>
        <v>0</v>
      </c>
      <c r="N32" s="78">
        <f>'приложение 4'!L107</f>
        <v>0</v>
      </c>
      <c r="O32" s="78">
        <f>'приложение 4'!M107</f>
        <v>0</v>
      </c>
      <c r="P32" s="78">
        <f>'приложение 4'!N107</f>
        <v>0</v>
      </c>
      <c r="Q32" s="78">
        <f>'приложение 4'!O107</f>
        <v>0</v>
      </c>
      <c r="R32" s="78">
        <f>'приложение 4'!P107</f>
        <v>0</v>
      </c>
      <c r="S32" s="78">
        <f>'приложение 4'!Q107</f>
        <v>0</v>
      </c>
      <c r="T32" s="78">
        <f>'приложение 4'!R107</f>
        <v>0</v>
      </c>
      <c r="U32" s="78">
        <f>'приложение 4'!S107</f>
        <v>0</v>
      </c>
      <c r="V32" s="78">
        <f>'приложение 4'!T107</f>
        <v>0</v>
      </c>
      <c r="W32" s="130"/>
    </row>
    <row r="33" spans="1:26" ht="51" x14ac:dyDescent="0.25">
      <c r="A33" s="77" t="s">
        <v>205</v>
      </c>
      <c r="B33" s="70" t="s">
        <v>123</v>
      </c>
      <c r="C33" s="77" t="s">
        <v>141</v>
      </c>
      <c r="D33" s="77" t="s">
        <v>145</v>
      </c>
      <c r="E33" s="63" t="s">
        <v>167</v>
      </c>
      <c r="F33" s="72">
        <f t="shared" si="10"/>
        <v>210</v>
      </c>
      <c r="G33" s="78">
        <f>'приложение 4'!E112</f>
        <v>0</v>
      </c>
      <c r="H33" s="78">
        <f>'приложение 4'!F112</f>
        <v>0</v>
      </c>
      <c r="I33" s="78">
        <f>'приложение 4'!G112</f>
        <v>0</v>
      </c>
      <c r="J33" s="78">
        <f>'приложение 4'!H112</f>
        <v>0</v>
      </c>
      <c r="K33" s="78">
        <f>'приложение 4'!I112</f>
        <v>0</v>
      </c>
      <c r="L33" s="78">
        <f>'приложение 4'!J112</f>
        <v>210</v>
      </c>
      <c r="M33" s="78">
        <f>'приложение 4'!K112</f>
        <v>0</v>
      </c>
      <c r="N33" s="78">
        <f>'приложение 4'!L112</f>
        <v>0</v>
      </c>
      <c r="O33" s="78">
        <f>'приложение 4'!M112</f>
        <v>0</v>
      </c>
      <c r="P33" s="78">
        <f>'приложение 4'!N112</f>
        <v>0</v>
      </c>
      <c r="Q33" s="78">
        <f>'приложение 4'!O112</f>
        <v>0</v>
      </c>
      <c r="R33" s="78">
        <f>'приложение 4'!P112</f>
        <v>0</v>
      </c>
      <c r="S33" s="78">
        <f>'приложение 4'!Q112</f>
        <v>0</v>
      </c>
      <c r="T33" s="78">
        <f>'приложение 4'!R112</f>
        <v>0</v>
      </c>
      <c r="U33" s="78">
        <f>'приложение 4'!S112</f>
        <v>0</v>
      </c>
      <c r="V33" s="78">
        <f>'приложение 4'!T112</f>
        <v>0</v>
      </c>
      <c r="W33" s="130"/>
    </row>
    <row r="34" spans="1:26" ht="25.5" x14ac:dyDescent="0.25">
      <c r="A34" s="77" t="s">
        <v>249</v>
      </c>
      <c r="B34" s="70" t="s">
        <v>206</v>
      </c>
      <c r="C34" s="77" t="s">
        <v>141</v>
      </c>
      <c r="D34" s="77" t="s">
        <v>145</v>
      </c>
      <c r="E34" s="63" t="s">
        <v>207</v>
      </c>
      <c r="F34" s="72">
        <f t="shared" si="10"/>
        <v>328.62</v>
      </c>
      <c r="G34" s="78">
        <f>'приложение 4'!E117</f>
        <v>0</v>
      </c>
      <c r="H34" s="78">
        <f>'приложение 4'!F117</f>
        <v>0</v>
      </c>
      <c r="I34" s="78">
        <f>'приложение 4'!G117</f>
        <v>0</v>
      </c>
      <c r="J34" s="78">
        <f>'приложение 4'!H117</f>
        <v>0</v>
      </c>
      <c r="K34" s="78">
        <f>'приложение 4'!I117</f>
        <v>0</v>
      </c>
      <c r="L34" s="78">
        <f>'приложение 4'!J117</f>
        <v>0</v>
      </c>
      <c r="M34" s="78">
        <f>'приложение 4'!K117</f>
        <v>328.62</v>
      </c>
      <c r="N34" s="78">
        <f>'приложение 4'!L117</f>
        <v>0</v>
      </c>
      <c r="O34" s="78">
        <f>'приложение 4'!M117</f>
        <v>0</v>
      </c>
      <c r="P34" s="78">
        <f>'приложение 4'!N117</f>
        <v>0</v>
      </c>
      <c r="Q34" s="78">
        <f>'приложение 4'!O117</f>
        <v>0</v>
      </c>
      <c r="R34" s="78">
        <f>'приложение 4'!P117</f>
        <v>0</v>
      </c>
      <c r="S34" s="78">
        <f>'приложение 4'!Q117</f>
        <v>0</v>
      </c>
      <c r="T34" s="78">
        <f>'приложение 4'!R117</f>
        <v>0</v>
      </c>
      <c r="U34" s="78">
        <f>'приложение 4'!S117</f>
        <v>0</v>
      </c>
      <c r="V34" s="78">
        <f>'приложение 4'!T117</f>
        <v>0</v>
      </c>
      <c r="W34" s="130"/>
    </row>
    <row r="35" spans="1:26" ht="38.25" x14ac:dyDescent="0.25">
      <c r="A35" s="77" t="s">
        <v>396</v>
      </c>
      <c r="B35" s="70" t="s">
        <v>397</v>
      </c>
      <c r="C35" s="77"/>
      <c r="D35" s="77"/>
      <c r="E35" s="63"/>
      <c r="F35" s="72"/>
      <c r="G35" s="78"/>
      <c r="H35" s="78"/>
      <c r="I35" s="78"/>
      <c r="J35" s="78"/>
      <c r="K35" s="78"/>
      <c r="L35" s="78"/>
      <c r="M35" s="78">
        <v>0</v>
      </c>
      <c r="N35" s="78">
        <v>0</v>
      </c>
      <c r="O35" s="78">
        <v>0</v>
      </c>
      <c r="P35" s="78">
        <v>2015.88</v>
      </c>
      <c r="Q35" s="78">
        <v>0</v>
      </c>
      <c r="R35" s="78">
        <v>0</v>
      </c>
      <c r="S35" s="78">
        <v>0</v>
      </c>
      <c r="T35" s="78">
        <v>0</v>
      </c>
      <c r="U35" s="78">
        <v>0</v>
      </c>
      <c r="V35" s="78">
        <v>0</v>
      </c>
      <c r="W35" s="130"/>
    </row>
    <row r="36" spans="1:26" s="1" customFormat="1" ht="25.5" x14ac:dyDescent="0.25">
      <c r="A36" s="74" t="s">
        <v>168</v>
      </c>
      <c r="B36" s="76" t="s">
        <v>25</v>
      </c>
      <c r="C36" s="74" t="s">
        <v>141</v>
      </c>
      <c r="D36" s="74" t="s">
        <v>145</v>
      </c>
      <c r="E36" s="71" t="s">
        <v>264</v>
      </c>
      <c r="F36" s="72">
        <f t="shared" ref="F36:F94" si="11">SUM(G36:V36)</f>
        <v>16786.220999999998</v>
      </c>
      <c r="G36" s="72">
        <f>G37+G38</f>
        <v>1600</v>
      </c>
      <c r="H36" s="72">
        <f t="shared" ref="H36:L36" si="12">H37+H38</f>
        <v>1100</v>
      </c>
      <c r="I36" s="72">
        <f t="shared" si="12"/>
        <v>1200</v>
      </c>
      <c r="J36" s="72">
        <f>J37+J38</f>
        <v>1200</v>
      </c>
      <c r="K36" s="72">
        <f>K37+K38+K39</f>
        <v>5728.009</v>
      </c>
      <c r="L36" s="72">
        <f t="shared" si="12"/>
        <v>463.66199999999998</v>
      </c>
      <c r="M36" s="72">
        <f>M37+M38</f>
        <v>100</v>
      </c>
      <c r="N36" s="72">
        <f>N37+N38</f>
        <v>600</v>
      </c>
      <c r="O36" s="72">
        <f>O37+O38+O40</f>
        <v>594.54999999999995</v>
      </c>
      <c r="P36" s="72">
        <f>P37+P38</f>
        <v>600</v>
      </c>
      <c r="Q36" s="72">
        <f>Q37+Q38</f>
        <v>600</v>
      </c>
      <c r="R36" s="72">
        <f>R37+R38</f>
        <v>600</v>
      </c>
      <c r="S36" s="72">
        <f t="shared" ref="S36:V36" si="13">S37+S38</f>
        <v>600</v>
      </c>
      <c r="T36" s="72">
        <f t="shared" si="13"/>
        <v>600</v>
      </c>
      <c r="U36" s="72">
        <f t="shared" si="13"/>
        <v>600</v>
      </c>
      <c r="V36" s="72">
        <f t="shared" si="13"/>
        <v>600</v>
      </c>
      <c r="W36" s="130"/>
      <c r="X36" s="43"/>
    </row>
    <row r="37" spans="1:26" x14ac:dyDescent="0.25">
      <c r="A37" s="139" t="s">
        <v>68</v>
      </c>
      <c r="B37" s="136" t="s">
        <v>169</v>
      </c>
      <c r="C37" s="77" t="s">
        <v>141</v>
      </c>
      <c r="D37" s="77" t="s">
        <v>145</v>
      </c>
      <c r="E37" s="63" t="s">
        <v>265</v>
      </c>
      <c r="F37" s="72">
        <f t="shared" si="11"/>
        <v>4500</v>
      </c>
      <c r="G37" s="78">
        <v>1500</v>
      </c>
      <c r="H37" s="78">
        <v>1000</v>
      </c>
      <c r="I37" s="78">
        <v>1000</v>
      </c>
      <c r="J37" s="78">
        <v>1000</v>
      </c>
      <c r="K37" s="78">
        <v>0</v>
      </c>
      <c r="L37" s="78">
        <v>0</v>
      </c>
      <c r="M37" s="78">
        <v>0</v>
      </c>
      <c r="N37" s="78">
        <v>0</v>
      </c>
      <c r="O37" s="78">
        <v>0</v>
      </c>
      <c r="P37" s="78">
        <v>0</v>
      </c>
      <c r="Q37" s="78">
        <v>0</v>
      </c>
      <c r="R37" s="78">
        <v>0</v>
      </c>
      <c r="S37" s="78">
        <v>0</v>
      </c>
      <c r="T37" s="78">
        <v>0</v>
      </c>
      <c r="U37" s="78">
        <v>0</v>
      </c>
      <c r="V37" s="78">
        <v>0</v>
      </c>
      <c r="W37" s="130"/>
    </row>
    <row r="38" spans="1:26" x14ac:dyDescent="0.25">
      <c r="A38" s="139"/>
      <c r="B38" s="136"/>
      <c r="C38" s="77" t="s">
        <v>139</v>
      </c>
      <c r="D38" s="77" t="s">
        <v>145</v>
      </c>
      <c r="E38" s="63" t="s">
        <v>265</v>
      </c>
      <c r="F38" s="72">
        <f t="shared" si="11"/>
        <v>7169.884</v>
      </c>
      <c r="G38" s="78">
        <v>100</v>
      </c>
      <c r="H38" s="78">
        <v>100</v>
      </c>
      <c r="I38" s="78">
        <v>200</v>
      </c>
      <c r="J38" s="78">
        <v>200</v>
      </c>
      <c r="K38" s="78">
        <v>611.67200000000003</v>
      </c>
      <c r="L38" s="78">
        <v>463.66199999999998</v>
      </c>
      <c r="M38" s="78">
        <f>'приложение 4'!K128</f>
        <v>100</v>
      </c>
      <c r="N38" s="78">
        <f>'приложение 4'!L128</f>
        <v>600</v>
      </c>
      <c r="O38" s="78">
        <f>'приложение 4'!M128</f>
        <v>594.54999999999995</v>
      </c>
      <c r="P38" s="78">
        <v>600</v>
      </c>
      <c r="Q38" s="78">
        <f>'приложение 4'!O128</f>
        <v>600</v>
      </c>
      <c r="R38" s="78">
        <f>'приложение 4'!P128</f>
        <v>600</v>
      </c>
      <c r="S38" s="78">
        <f>'приложение 4'!Q128</f>
        <v>600</v>
      </c>
      <c r="T38" s="78">
        <f>'приложение 4'!R128</f>
        <v>600</v>
      </c>
      <c r="U38" s="78">
        <f>'приложение 4'!S128</f>
        <v>600</v>
      </c>
      <c r="V38" s="78">
        <f>'приложение 4'!T128</f>
        <v>600</v>
      </c>
      <c r="W38" s="130"/>
    </row>
    <row r="39" spans="1:26" ht="25.5" x14ac:dyDescent="0.25">
      <c r="A39" s="77" t="s">
        <v>100</v>
      </c>
      <c r="B39" s="70" t="s">
        <v>101</v>
      </c>
      <c r="C39" s="77" t="s">
        <v>141</v>
      </c>
      <c r="D39" s="77" t="s">
        <v>145</v>
      </c>
      <c r="E39" s="63" t="s">
        <v>170</v>
      </c>
      <c r="F39" s="72">
        <f t="shared" si="11"/>
        <v>5116.3370000000004</v>
      </c>
      <c r="G39" s="78">
        <v>0</v>
      </c>
      <c r="H39" s="78">
        <v>0</v>
      </c>
      <c r="I39" s="78">
        <v>0</v>
      </c>
      <c r="J39" s="78">
        <v>0</v>
      </c>
      <c r="K39" s="78">
        <v>5116.3370000000004</v>
      </c>
      <c r="L39" s="78">
        <v>0</v>
      </c>
      <c r="M39" s="78">
        <f>'приложение 4'!K133</f>
        <v>0</v>
      </c>
      <c r="N39" s="78">
        <f>'приложение 4'!L133</f>
        <v>0</v>
      </c>
      <c r="O39" s="78">
        <f>'приложение 4'!M133</f>
        <v>0</v>
      </c>
      <c r="P39" s="78">
        <f>'приложение 4'!N133</f>
        <v>0</v>
      </c>
      <c r="Q39" s="78">
        <f>'приложение 4'!O133</f>
        <v>0</v>
      </c>
      <c r="R39" s="78">
        <f>'приложение 4'!P133</f>
        <v>0</v>
      </c>
      <c r="S39" s="78">
        <f>'приложение 4'!Q133</f>
        <v>0</v>
      </c>
      <c r="T39" s="78">
        <f>'приложение 4'!R133</f>
        <v>0</v>
      </c>
      <c r="U39" s="78">
        <f>'приложение 4'!S133</f>
        <v>0</v>
      </c>
      <c r="V39" s="78">
        <f>'приложение 4'!T133</f>
        <v>0</v>
      </c>
      <c r="W39" s="79"/>
    </row>
    <row r="40" spans="1:26" ht="25.5" x14ac:dyDescent="0.25">
      <c r="A40" s="77" t="s">
        <v>350</v>
      </c>
      <c r="B40" s="70" t="s">
        <v>349</v>
      </c>
      <c r="C40" s="77" t="s">
        <v>141</v>
      </c>
      <c r="D40" s="77" t="s">
        <v>145</v>
      </c>
      <c r="E40" s="63" t="s">
        <v>265</v>
      </c>
      <c r="F40" s="72">
        <f t="shared" si="11"/>
        <v>4200</v>
      </c>
      <c r="G40" s="78">
        <v>0</v>
      </c>
      <c r="H40" s="78">
        <v>0</v>
      </c>
      <c r="I40" s="78">
        <v>0</v>
      </c>
      <c r="J40" s="78">
        <v>0</v>
      </c>
      <c r="K40" s="78">
        <v>0</v>
      </c>
      <c r="L40" s="78">
        <v>0</v>
      </c>
      <c r="M40" s="78">
        <f>'приложение 4'!K138</f>
        <v>0</v>
      </c>
      <c r="N40" s="78">
        <f>'приложение 4'!L138</f>
        <v>0</v>
      </c>
      <c r="O40" s="78">
        <f>'приложение 4'!M138</f>
        <v>0</v>
      </c>
      <c r="P40" s="78">
        <f>'приложение 4'!N138</f>
        <v>600</v>
      </c>
      <c r="Q40" s="78">
        <f>'приложение 4'!O138</f>
        <v>600</v>
      </c>
      <c r="R40" s="78">
        <f>'приложение 4'!P138</f>
        <v>600</v>
      </c>
      <c r="S40" s="78">
        <f>'приложение 4'!Q138</f>
        <v>600</v>
      </c>
      <c r="T40" s="78">
        <f>'приложение 4'!R138</f>
        <v>600</v>
      </c>
      <c r="U40" s="78">
        <f>'приложение 4'!S138</f>
        <v>600</v>
      </c>
      <c r="V40" s="78">
        <f>'приложение 4'!T138</f>
        <v>600</v>
      </c>
      <c r="W40" s="79"/>
    </row>
    <row r="41" spans="1:26" ht="27" customHeight="1" x14ac:dyDescent="0.25">
      <c r="A41" s="74" t="s">
        <v>27</v>
      </c>
      <c r="B41" s="76" t="s">
        <v>171</v>
      </c>
      <c r="C41" s="74" t="s">
        <v>141</v>
      </c>
      <c r="D41" s="74" t="s">
        <v>145</v>
      </c>
      <c r="E41" s="71" t="s">
        <v>266</v>
      </c>
      <c r="F41" s="72">
        <f t="shared" si="11"/>
        <v>129221.17300000001</v>
      </c>
      <c r="G41" s="72">
        <f>G42</f>
        <v>3635.3419999999996</v>
      </c>
      <c r="H41" s="72">
        <f>H42+H48+H51+H53</f>
        <v>4053.63</v>
      </c>
      <c r="I41" s="72">
        <f t="shared" ref="I41:V41" si="14">I42+I48+I51+I53</f>
        <v>4501.0550000000003</v>
      </c>
      <c r="J41" s="72">
        <f t="shared" si="14"/>
        <v>5616.1760000000004</v>
      </c>
      <c r="K41" s="72">
        <f t="shared" si="14"/>
        <v>6871.2970000000005</v>
      </c>
      <c r="L41" s="72">
        <f t="shared" si="14"/>
        <v>5892.4380000000001</v>
      </c>
      <c r="M41" s="72">
        <f>M42+M48+M51+M53-0.01</f>
        <v>10005.710000000001</v>
      </c>
      <c r="N41" s="72">
        <f t="shared" si="14"/>
        <v>8987.9250000000011</v>
      </c>
      <c r="O41" s="72">
        <f t="shared" si="14"/>
        <v>12267.49</v>
      </c>
      <c r="P41" s="72">
        <f t="shared" si="14"/>
        <v>9773.83</v>
      </c>
      <c r="Q41" s="72">
        <f t="shared" si="14"/>
        <v>6883</v>
      </c>
      <c r="R41" s="72">
        <f t="shared" si="14"/>
        <v>6883</v>
      </c>
      <c r="S41" s="72">
        <f t="shared" si="14"/>
        <v>10962.57</v>
      </c>
      <c r="T41" s="72">
        <f t="shared" si="14"/>
        <v>10962.57</v>
      </c>
      <c r="U41" s="72">
        <f t="shared" si="14"/>
        <v>10962.57</v>
      </c>
      <c r="V41" s="72">
        <f t="shared" si="14"/>
        <v>10962.57</v>
      </c>
      <c r="W41" s="129" t="s">
        <v>172</v>
      </c>
    </row>
    <row r="42" spans="1:26" s="1" customFormat="1" ht="38.25" x14ac:dyDescent="0.25">
      <c r="A42" s="74" t="s">
        <v>29</v>
      </c>
      <c r="B42" s="76" t="s">
        <v>30</v>
      </c>
      <c r="C42" s="74" t="s">
        <v>141</v>
      </c>
      <c r="D42" s="74" t="s">
        <v>145</v>
      </c>
      <c r="E42" s="71" t="s">
        <v>267</v>
      </c>
      <c r="F42" s="72">
        <f t="shared" si="11"/>
        <v>120338.40700000004</v>
      </c>
      <c r="G42" s="72">
        <f>G43+G45+G46</f>
        <v>3635.3419999999996</v>
      </c>
      <c r="H42" s="72">
        <f t="shared" ref="H42:I42" si="15">H43+H45+H46</f>
        <v>4053.63</v>
      </c>
      <c r="I42" s="72">
        <f t="shared" si="15"/>
        <v>4501.0550000000003</v>
      </c>
      <c r="J42" s="72">
        <f>J43+J45+J46</f>
        <v>5616.1760000000004</v>
      </c>
      <c r="K42" s="72">
        <f>K43+K45+K46+K44</f>
        <v>6424.2190000000001</v>
      </c>
      <c r="L42" s="72">
        <f t="shared" ref="L42" si="16">L43+L45+L46+L44</f>
        <v>5892.4380000000001</v>
      </c>
      <c r="M42" s="72">
        <f>M43+M45+M46+M44+M47</f>
        <v>8688.59</v>
      </c>
      <c r="N42" s="72">
        <f t="shared" ref="N42:V42" si="17">N43+N45+N46+N44+N47</f>
        <v>8346.8870000000006</v>
      </c>
      <c r="O42" s="72">
        <f t="shared" si="17"/>
        <v>7215.94</v>
      </c>
      <c r="P42" s="72">
        <f t="shared" si="17"/>
        <v>8347.85</v>
      </c>
      <c r="Q42" s="72">
        <f t="shared" si="17"/>
        <v>6883</v>
      </c>
      <c r="R42" s="72">
        <f t="shared" si="17"/>
        <v>6883</v>
      </c>
      <c r="S42" s="72">
        <f t="shared" si="17"/>
        <v>10962.57</v>
      </c>
      <c r="T42" s="72">
        <f t="shared" si="17"/>
        <v>10962.57</v>
      </c>
      <c r="U42" s="72">
        <f t="shared" si="17"/>
        <v>10962.57</v>
      </c>
      <c r="V42" s="72">
        <f t="shared" si="17"/>
        <v>10962.57</v>
      </c>
      <c r="W42" s="130"/>
      <c r="X42" s="43"/>
    </row>
    <row r="43" spans="1:26" ht="25.5" x14ac:dyDescent="0.25">
      <c r="A43" s="77" t="s">
        <v>69</v>
      </c>
      <c r="B43" s="70" t="s">
        <v>12</v>
      </c>
      <c r="C43" s="77" t="s">
        <v>141</v>
      </c>
      <c r="D43" s="77" t="s">
        <v>145</v>
      </c>
      <c r="E43" s="63" t="s">
        <v>268</v>
      </c>
      <c r="F43" s="72">
        <f t="shared" si="11"/>
        <v>118195.06500000003</v>
      </c>
      <c r="G43" s="78">
        <v>3495.8139999999999</v>
      </c>
      <c r="H43" s="78">
        <v>3392.84</v>
      </c>
      <c r="I43" s="78">
        <v>4132.6030000000001</v>
      </c>
      <c r="J43" s="78">
        <v>5126.143</v>
      </c>
      <c r="K43" s="78">
        <v>6321.4089999999997</v>
      </c>
      <c r="L43" s="78">
        <f>'приложение 4'!J153</f>
        <v>5714.5590000000002</v>
      </c>
      <c r="M43" s="78">
        <f>'приложение 4'!K153</f>
        <v>8688.59</v>
      </c>
      <c r="N43" s="78">
        <f>'приложение 4'!L153</f>
        <v>8346.8870000000006</v>
      </c>
      <c r="O43" s="78">
        <f>'приложение 4'!M153</f>
        <v>7215.94</v>
      </c>
      <c r="P43" s="78">
        <v>8144</v>
      </c>
      <c r="Q43" s="78">
        <v>6883</v>
      </c>
      <c r="R43" s="78">
        <v>6883</v>
      </c>
      <c r="S43" s="78">
        <v>10962.57</v>
      </c>
      <c r="T43" s="78">
        <v>10962.57</v>
      </c>
      <c r="U43" s="78">
        <v>10962.57</v>
      </c>
      <c r="V43" s="78">
        <v>10962.57</v>
      </c>
      <c r="W43" s="130"/>
      <c r="Z43" s="5"/>
    </row>
    <row r="44" spans="1:26" ht="63.75" x14ac:dyDescent="0.25">
      <c r="A44" s="77" t="s">
        <v>70</v>
      </c>
      <c r="B44" s="70" t="s">
        <v>173</v>
      </c>
      <c r="C44" s="77" t="s">
        <v>141</v>
      </c>
      <c r="D44" s="77" t="s">
        <v>145</v>
      </c>
      <c r="E44" s="63" t="s">
        <v>174</v>
      </c>
      <c r="F44" s="72">
        <f t="shared" si="11"/>
        <v>280.68899999999996</v>
      </c>
      <c r="G44" s="78">
        <v>0</v>
      </c>
      <c r="H44" s="78">
        <v>0</v>
      </c>
      <c r="I44" s="78">
        <v>0</v>
      </c>
      <c r="J44" s="78">
        <v>0</v>
      </c>
      <c r="K44" s="78">
        <v>102.81</v>
      </c>
      <c r="L44" s="78">
        <f>'приложение 4'!J158</f>
        <v>177.87899999999999</v>
      </c>
      <c r="M44" s="78">
        <f>'приложение 4'!K188</f>
        <v>0</v>
      </c>
      <c r="N44" s="78">
        <f>'приложение 4'!L154</f>
        <v>0</v>
      </c>
      <c r="O44" s="78">
        <v>0</v>
      </c>
      <c r="P44" s="78">
        <v>0</v>
      </c>
      <c r="Q44" s="78">
        <v>0</v>
      </c>
      <c r="R44" s="78">
        <v>0</v>
      </c>
      <c r="S44" s="78">
        <v>0</v>
      </c>
      <c r="T44" s="78">
        <v>0</v>
      </c>
      <c r="U44" s="78">
        <v>0</v>
      </c>
      <c r="V44" s="78">
        <v>0</v>
      </c>
      <c r="W44" s="130"/>
    </row>
    <row r="45" spans="1:26" ht="38.25" x14ac:dyDescent="0.25">
      <c r="A45" s="77" t="s">
        <v>71</v>
      </c>
      <c r="B45" s="70" t="s">
        <v>31</v>
      </c>
      <c r="C45" s="77" t="s">
        <v>141</v>
      </c>
      <c r="D45" s="77" t="s">
        <v>145</v>
      </c>
      <c r="E45" s="63" t="s">
        <v>269</v>
      </c>
      <c r="F45" s="72">
        <f t="shared" si="11"/>
        <v>1494.201</v>
      </c>
      <c r="G45" s="78">
        <v>139.52799999999999</v>
      </c>
      <c r="H45" s="78">
        <v>660.79</v>
      </c>
      <c r="I45" s="78">
        <v>0</v>
      </c>
      <c r="J45" s="78">
        <f>490.033</f>
        <v>490.03300000000002</v>
      </c>
      <c r="K45" s="78">
        <v>0</v>
      </c>
      <c r="L45" s="78">
        <v>0</v>
      </c>
      <c r="M45" s="78">
        <f>'приложение 4'!K163</f>
        <v>0</v>
      </c>
      <c r="N45" s="78">
        <f>'приложение 4'!L155</f>
        <v>0</v>
      </c>
      <c r="O45" s="78">
        <v>0</v>
      </c>
      <c r="P45" s="78">
        <v>203.85</v>
      </c>
      <c r="Q45" s="78">
        <v>0</v>
      </c>
      <c r="R45" s="78">
        <v>0</v>
      </c>
      <c r="S45" s="78">
        <v>0</v>
      </c>
      <c r="T45" s="78">
        <v>0</v>
      </c>
      <c r="U45" s="78">
        <v>0</v>
      </c>
      <c r="V45" s="78">
        <v>0</v>
      </c>
      <c r="W45" s="130"/>
    </row>
    <row r="46" spans="1:26" ht="25.5" x14ac:dyDescent="0.25">
      <c r="A46" s="77" t="s">
        <v>95</v>
      </c>
      <c r="B46" s="70" t="s">
        <v>150</v>
      </c>
      <c r="C46" s="77" t="s">
        <v>141</v>
      </c>
      <c r="D46" s="77" t="s">
        <v>145</v>
      </c>
      <c r="E46" s="63" t="s">
        <v>270</v>
      </c>
      <c r="F46" s="72">
        <f t="shared" si="11"/>
        <v>368.452</v>
      </c>
      <c r="G46" s="78">
        <v>0</v>
      </c>
      <c r="H46" s="78">
        <v>0</v>
      </c>
      <c r="I46" s="78">
        <v>368.452</v>
      </c>
      <c r="J46" s="78">
        <v>0</v>
      </c>
      <c r="K46" s="78">
        <v>0</v>
      </c>
      <c r="L46" s="78">
        <v>0</v>
      </c>
      <c r="M46" s="78">
        <f>'приложение 4'!K168</f>
        <v>0</v>
      </c>
      <c r="N46" s="78">
        <f>'приложение 4'!L156</f>
        <v>0</v>
      </c>
      <c r="O46" s="78">
        <v>0</v>
      </c>
      <c r="P46" s="78">
        <v>0</v>
      </c>
      <c r="Q46" s="78">
        <v>0</v>
      </c>
      <c r="R46" s="78">
        <v>0</v>
      </c>
      <c r="S46" s="78">
        <v>0</v>
      </c>
      <c r="T46" s="78">
        <v>0</v>
      </c>
      <c r="U46" s="78">
        <v>0</v>
      </c>
      <c r="V46" s="78">
        <v>0</v>
      </c>
      <c r="W46" s="131"/>
    </row>
    <row r="47" spans="1:26" ht="38.25" x14ac:dyDescent="0.25">
      <c r="A47" s="77" t="s">
        <v>102</v>
      </c>
      <c r="B47" s="70" t="s">
        <v>237</v>
      </c>
      <c r="C47" s="77" t="s">
        <v>141</v>
      </c>
      <c r="D47" s="77" t="s">
        <v>145</v>
      </c>
      <c r="E47" s="63" t="s">
        <v>238</v>
      </c>
      <c r="F47" s="72">
        <f t="shared" si="11"/>
        <v>0</v>
      </c>
      <c r="G47" s="78">
        <v>0</v>
      </c>
      <c r="H47" s="78">
        <v>0</v>
      </c>
      <c r="I47" s="78">
        <v>0</v>
      </c>
      <c r="J47" s="78">
        <v>0</v>
      </c>
      <c r="K47" s="78">
        <v>0</v>
      </c>
      <c r="L47" s="78">
        <v>0</v>
      </c>
      <c r="M47" s="78">
        <f>'приложение 4'!K173</f>
        <v>0</v>
      </c>
      <c r="N47" s="78">
        <f>'приложение 4'!L157</f>
        <v>0</v>
      </c>
      <c r="O47" s="78">
        <v>0</v>
      </c>
      <c r="P47" s="78">
        <v>0</v>
      </c>
      <c r="Q47" s="78">
        <v>0</v>
      </c>
      <c r="R47" s="78">
        <v>0</v>
      </c>
      <c r="S47" s="78">
        <v>0</v>
      </c>
      <c r="T47" s="78">
        <v>0</v>
      </c>
      <c r="U47" s="78">
        <v>0</v>
      </c>
      <c r="V47" s="78">
        <v>0</v>
      </c>
      <c r="W47" s="79"/>
    </row>
    <row r="48" spans="1:26" s="1" customFormat="1" ht="38.25" x14ac:dyDescent="0.25">
      <c r="A48" s="74" t="s">
        <v>105</v>
      </c>
      <c r="B48" s="76" t="s">
        <v>107</v>
      </c>
      <c r="C48" s="74" t="s">
        <v>141</v>
      </c>
      <c r="D48" s="74" t="s">
        <v>145</v>
      </c>
      <c r="E48" s="71" t="s">
        <v>175</v>
      </c>
      <c r="F48" s="72">
        <f t="shared" si="11"/>
        <v>4672.7260000000006</v>
      </c>
      <c r="G48" s="72">
        <v>0</v>
      </c>
      <c r="H48" s="72">
        <v>0</v>
      </c>
      <c r="I48" s="72">
        <v>0</v>
      </c>
      <c r="J48" s="72">
        <v>0</v>
      </c>
      <c r="K48" s="72">
        <f>K49</f>
        <v>447.07799999999997</v>
      </c>
      <c r="L48" s="72">
        <v>0</v>
      </c>
      <c r="M48" s="72">
        <f>M49+M50</f>
        <v>1278.1300000000001</v>
      </c>
      <c r="N48" s="72">
        <f>N49+N50</f>
        <v>641.03800000000001</v>
      </c>
      <c r="O48" s="72">
        <f>O49+O50</f>
        <v>880.5</v>
      </c>
      <c r="P48" s="72">
        <f>SUM(P49+P50)</f>
        <v>1425.98</v>
      </c>
      <c r="Q48" s="72">
        <v>0</v>
      </c>
      <c r="R48" s="72">
        <v>0</v>
      </c>
      <c r="S48" s="72">
        <v>0</v>
      </c>
      <c r="T48" s="72">
        <v>0</v>
      </c>
      <c r="U48" s="72">
        <v>0</v>
      </c>
      <c r="V48" s="72">
        <v>0</v>
      </c>
      <c r="W48" s="79"/>
      <c r="X48" s="43"/>
    </row>
    <row r="49" spans="1:24" ht="51" x14ac:dyDescent="0.25">
      <c r="A49" s="77" t="s">
        <v>106</v>
      </c>
      <c r="B49" s="70" t="s">
        <v>108</v>
      </c>
      <c r="C49" s="77" t="s">
        <v>141</v>
      </c>
      <c r="D49" s="77" t="s">
        <v>145</v>
      </c>
      <c r="E49" s="63" t="s">
        <v>176</v>
      </c>
      <c r="F49" s="72">
        <f t="shared" si="11"/>
        <v>2366.2460000000001</v>
      </c>
      <c r="G49" s="78">
        <v>0</v>
      </c>
      <c r="H49" s="78">
        <v>0</v>
      </c>
      <c r="I49" s="78">
        <v>0</v>
      </c>
      <c r="J49" s="78">
        <v>0</v>
      </c>
      <c r="K49" s="78">
        <v>447.07799999999997</v>
      </c>
      <c r="L49" s="78">
        <v>0</v>
      </c>
      <c r="M49" s="78">
        <f>'приложение 4'!K183</f>
        <v>1278.1300000000001</v>
      </c>
      <c r="N49" s="78">
        <f>'приложение 4'!L183</f>
        <v>641.03800000000001</v>
      </c>
      <c r="O49" s="78">
        <v>0</v>
      </c>
      <c r="P49" s="78">
        <v>0</v>
      </c>
      <c r="Q49" s="78">
        <v>0</v>
      </c>
      <c r="R49" s="78">
        <v>0</v>
      </c>
      <c r="S49" s="78">
        <v>0</v>
      </c>
      <c r="T49" s="78">
        <v>0</v>
      </c>
      <c r="U49" s="78">
        <v>0</v>
      </c>
      <c r="V49" s="78">
        <v>0</v>
      </c>
      <c r="W49" s="79"/>
    </row>
    <row r="50" spans="1:24" ht="38.25" x14ac:dyDescent="0.25">
      <c r="A50" s="77" t="s">
        <v>208</v>
      </c>
      <c r="B50" s="70" t="s">
        <v>103</v>
      </c>
      <c r="C50" s="77" t="s">
        <v>141</v>
      </c>
      <c r="D50" s="77" t="s">
        <v>145</v>
      </c>
      <c r="E50" s="63" t="s">
        <v>226</v>
      </c>
      <c r="F50" s="72">
        <f t="shared" si="11"/>
        <v>2306.48</v>
      </c>
      <c r="G50" s="78">
        <v>0</v>
      </c>
      <c r="H50" s="78">
        <v>0</v>
      </c>
      <c r="I50" s="78">
        <v>0</v>
      </c>
      <c r="J50" s="78">
        <v>0</v>
      </c>
      <c r="K50" s="78">
        <v>0</v>
      </c>
      <c r="L50" s="78">
        <v>0</v>
      </c>
      <c r="M50" s="78">
        <f>'приложение 4'!K188</f>
        <v>0</v>
      </c>
      <c r="N50" s="78">
        <f>'приложение 4'!L188</f>
        <v>0</v>
      </c>
      <c r="O50" s="78">
        <v>880.5</v>
      </c>
      <c r="P50" s="78">
        <v>1425.98</v>
      </c>
      <c r="Q50" s="78">
        <v>0</v>
      </c>
      <c r="R50" s="78">
        <v>0</v>
      </c>
      <c r="S50" s="78">
        <v>0</v>
      </c>
      <c r="T50" s="78">
        <v>0</v>
      </c>
      <c r="U50" s="78">
        <v>0</v>
      </c>
      <c r="V50" s="78">
        <v>0</v>
      </c>
      <c r="W50" s="79"/>
    </row>
    <row r="51" spans="1:24" s="1" customFormat="1" ht="25.5" x14ac:dyDescent="0.25">
      <c r="A51" s="74" t="s">
        <v>227</v>
      </c>
      <c r="B51" s="76" t="s">
        <v>228</v>
      </c>
      <c r="C51" s="74" t="s">
        <v>141</v>
      </c>
      <c r="D51" s="74" t="s">
        <v>145</v>
      </c>
      <c r="E51" s="71" t="s">
        <v>209</v>
      </c>
      <c r="F51" s="72">
        <f>SUM(G51:V51)</f>
        <v>39</v>
      </c>
      <c r="G51" s="72">
        <f>G52</f>
        <v>0</v>
      </c>
      <c r="H51" s="72">
        <f t="shared" ref="H51:V51" si="18">H52</f>
        <v>0</v>
      </c>
      <c r="I51" s="72">
        <f t="shared" si="18"/>
        <v>0</v>
      </c>
      <c r="J51" s="72">
        <f t="shared" si="18"/>
        <v>0</v>
      </c>
      <c r="K51" s="72">
        <f t="shared" si="18"/>
        <v>0</v>
      </c>
      <c r="L51" s="72">
        <f t="shared" si="18"/>
        <v>0</v>
      </c>
      <c r="M51" s="72">
        <f t="shared" si="18"/>
        <v>39</v>
      </c>
      <c r="N51" s="72">
        <f t="shared" si="18"/>
        <v>0</v>
      </c>
      <c r="O51" s="72">
        <f t="shared" si="18"/>
        <v>0</v>
      </c>
      <c r="P51" s="72">
        <f t="shared" si="18"/>
        <v>0</v>
      </c>
      <c r="Q51" s="72">
        <f t="shared" si="18"/>
        <v>0</v>
      </c>
      <c r="R51" s="72">
        <f t="shared" si="18"/>
        <v>0</v>
      </c>
      <c r="S51" s="72">
        <f t="shared" si="18"/>
        <v>0</v>
      </c>
      <c r="T51" s="72">
        <f t="shared" si="18"/>
        <v>0</v>
      </c>
      <c r="U51" s="72">
        <f t="shared" si="18"/>
        <v>0</v>
      </c>
      <c r="V51" s="72">
        <f t="shared" si="18"/>
        <v>0</v>
      </c>
      <c r="W51" s="79"/>
      <c r="X51" s="43"/>
    </row>
    <row r="52" spans="1:24" ht="25.5" x14ac:dyDescent="0.25">
      <c r="A52" s="77" t="s">
        <v>229</v>
      </c>
      <c r="B52" s="70" t="s">
        <v>210</v>
      </c>
      <c r="C52" s="77" t="s">
        <v>141</v>
      </c>
      <c r="D52" s="77" t="s">
        <v>145</v>
      </c>
      <c r="E52" s="63" t="s">
        <v>230</v>
      </c>
      <c r="F52" s="72">
        <f t="shared" si="11"/>
        <v>39</v>
      </c>
      <c r="G52" s="78">
        <v>0</v>
      </c>
      <c r="H52" s="78">
        <v>0</v>
      </c>
      <c r="I52" s="78">
        <v>0</v>
      </c>
      <c r="J52" s="78">
        <v>0</v>
      </c>
      <c r="K52" s="78">
        <v>0</v>
      </c>
      <c r="L52" s="78">
        <v>0</v>
      </c>
      <c r="M52" s="78">
        <f>'приложение 4'!K198</f>
        <v>39</v>
      </c>
      <c r="N52" s="78">
        <v>0</v>
      </c>
      <c r="O52" s="78">
        <v>0</v>
      </c>
      <c r="P52" s="78">
        <v>0</v>
      </c>
      <c r="Q52" s="78">
        <v>0</v>
      </c>
      <c r="R52" s="78">
        <v>0</v>
      </c>
      <c r="S52" s="78">
        <v>0</v>
      </c>
      <c r="T52" s="78">
        <v>0</v>
      </c>
      <c r="U52" s="78">
        <v>0</v>
      </c>
      <c r="V52" s="78">
        <v>0</v>
      </c>
      <c r="W52" s="79"/>
    </row>
    <row r="53" spans="1:24" s="1" customFormat="1" ht="25.5" x14ac:dyDescent="0.25">
      <c r="A53" s="74" t="s">
        <v>284</v>
      </c>
      <c r="B53" s="76" t="s">
        <v>285</v>
      </c>
      <c r="C53" s="74" t="s">
        <v>141</v>
      </c>
      <c r="D53" s="74" t="s">
        <v>145</v>
      </c>
      <c r="E53" s="71" t="s">
        <v>288</v>
      </c>
      <c r="F53" s="72">
        <f t="shared" si="11"/>
        <v>4171.05</v>
      </c>
      <c r="G53" s="72">
        <f t="shared" ref="G53:V53" si="19">G54</f>
        <v>0</v>
      </c>
      <c r="H53" s="72">
        <f t="shared" si="19"/>
        <v>0</v>
      </c>
      <c r="I53" s="72">
        <f t="shared" si="19"/>
        <v>0</v>
      </c>
      <c r="J53" s="72">
        <f t="shared" si="19"/>
        <v>0</v>
      </c>
      <c r="K53" s="72">
        <f t="shared" si="19"/>
        <v>0</v>
      </c>
      <c r="L53" s="72">
        <f t="shared" si="19"/>
        <v>0</v>
      </c>
      <c r="M53" s="72">
        <f t="shared" si="19"/>
        <v>0</v>
      </c>
      <c r="N53" s="72">
        <f t="shared" si="19"/>
        <v>0</v>
      </c>
      <c r="O53" s="72">
        <f t="shared" si="19"/>
        <v>4171.05</v>
      </c>
      <c r="P53" s="72">
        <f t="shared" si="19"/>
        <v>0</v>
      </c>
      <c r="Q53" s="72">
        <f t="shared" si="19"/>
        <v>0</v>
      </c>
      <c r="R53" s="72">
        <f t="shared" si="19"/>
        <v>0</v>
      </c>
      <c r="S53" s="72">
        <f t="shared" si="19"/>
        <v>0</v>
      </c>
      <c r="T53" s="72">
        <f t="shared" si="19"/>
        <v>0</v>
      </c>
      <c r="U53" s="72">
        <f t="shared" si="19"/>
        <v>0</v>
      </c>
      <c r="V53" s="72">
        <f t="shared" si="19"/>
        <v>0</v>
      </c>
      <c r="W53" s="79"/>
      <c r="X53" s="43"/>
    </row>
    <row r="54" spans="1:24" ht="25.5" x14ac:dyDescent="0.25">
      <c r="A54" s="77" t="s">
        <v>286</v>
      </c>
      <c r="B54" s="70" t="s">
        <v>287</v>
      </c>
      <c r="C54" s="74" t="s">
        <v>141</v>
      </c>
      <c r="D54" s="74" t="s">
        <v>145</v>
      </c>
      <c r="E54" s="71" t="s">
        <v>289</v>
      </c>
      <c r="F54" s="72">
        <f t="shared" si="11"/>
        <v>4171.05</v>
      </c>
      <c r="G54" s="78">
        <v>0</v>
      </c>
      <c r="H54" s="78">
        <v>0</v>
      </c>
      <c r="I54" s="78">
        <v>0</v>
      </c>
      <c r="J54" s="78">
        <v>0</v>
      </c>
      <c r="K54" s="78">
        <v>0</v>
      </c>
      <c r="L54" s="78">
        <v>0</v>
      </c>
      <c r="M54" s="78">
        <f>'приложение 4'!K208</f>
        <v>0</v>
      </c>
      <c r="N54" s="78">
        <v>0</v>
      </c>
      <c r="O54" s="78">
        <f>'приложение 4'!M208+'приложение 4'!M207</f>
        <v>4171.05</v>
      </c>
      <c r="P54" s="78">
        <v>0</v>
      </c>
      <c r="Q54" s="78">
        <v>0</v>
      </c>
      <c r="R54" s="78">
        <v>0</v>
      </c>
      <c r="S54" s="78">
        <v>0</v>
      </c>
      <c r="T54" s="78">
        <v>0</v>
      </c>
      <c r="U54" s="78">
        <v>0</v>
      </c>
      <c r="V54" s="78">
        <v>0</v>
      </c>
      <c r="W54" s="79"/>
    </row>
    <row r="55" spans="1:24" s="1" customFormat="1" x14ac:dyDescent="0.25">
      <c r="A55" s="74" t="s">
        <v>32</v>
      </c>
      <c r="B55" s="76" t="s">
        <v>33</v>
      </c>
      <c r="C55" s="74" t="s">
        <v>141</v>
      </c>
      <c r="D55" s="74" t="s">
        <v>145</v>
      </c>
      <c r="E55" s="71" t="s">
        <v>271</v>
      </c>
      <c r="F55" s="72">
        <f t="shared" si="11"/>
        <v>485620.95399999997</v>
      </c>
      <c r="G55" s="72">
        <f>G56</f>
        <v>13962.656999999999</v>
      </c>
      <c r="H55" s="72">
        <f t="shared" ref="H55:V55" si="20">H56</f>
        <v>14295.16</v>
      </c>
      <c r="I55" s="72">
        <f t="shared" si="20"/>
        <v>16769.528999999999</v>
      </c>
      <c r="J55" s="72">
        <f t="shared" si="20"/>
        <v>19505.738000000001</v>
      </c>
      <c r="K55" s="72">
        <f t="shared" si="20"/>
        <v>21715.228000000003</v>
      </c>
      <c r="L55" s="72">
        <f t="shared" si="20"/>
        <v>22500.385999999999</v>
      </c>
      <c r="M55" s="72">
        <f>M56+M75</f>
        <v>62575.25</v>
      </c>
      <c r="N55" s="72">
        <f>N56+N75</f>
        <v>59692.786</v>
      </c>
      <c r="O55" s="72">
        <f>O56+O74</f>
        <v>46466.12</v>
      </c>
      <c r="P55" s="72">
        <f t="shared" si="20"/>
        <v>29071.1</v>
      </c>
      <c r="Q55" s="72">
        <f t="shared" si="20"/>
        <v>22825</v>
      </c>
      <c r="R55" s="72">
        <f t="shared" si="20"/>
        <v>22825</v>
      </c>
      <c r="S55" s="72">
        <f t="shared" si="20"/>
        <v>33354.25</v>
      </c>
      <c r="T55" s="72">
        <f t="shared" si="20"/>
        <v>33354.25</v>
      </c>
      <c r="U55" s="72">
        <f t="shared" si="20"/>
        <v>33354.25</v>
      </c>
      <c r="V55" s="72">
        <f t="shared" si="20"/>
        <v>33354.25</v>
      </c>
      <c r="W55" s="129" t="s">
        <v>88</v>
      </c>
      <c r="X55" s="43"/>
    </row>
    <row r="56" spans="1:24" s="1" customFormat="1" ht="38.25" x14ac:dyDescent="0.25">
      <c r="A56" s="74" t="s">
        <v>34</v>
      </c>
      <c r="B56" s="76" t="s">
        <v>177</v>
      </c>
      <c r="C56" s="74" t="s">
        <v>141</v>
      </c>
      <c r="D56" s="74" t="s">
        <v>145</v>
      </c>
      <c r="E56" s="71" t="s">
        <v>272</v>
      </c>
      <c r="F56" s="72">
        <f t="shared" si="11"/>
        <v>480620.95399999997</v>
      </c>
      <c r="G56" s="72">
        <f>G57+G61+G62+G63+G64+G65+G66+G67</f>
        <v>13962.656999999999</v>
      </c>
      <c r="H56" s="72">
        <f>H57+H61+H62+H63+H64+H65+H66+H67</f>
        <v>14295.16</v>
      </c>
      <c r="I56" s="72">
        <f>I57+I61+I62+I63+I64+I65+I66+I67</f>
        <v>16769.528999999999</v>
      </c>
      <c r="J56" s="72">
        <f>J57+J61+J62+J63+J64+J65+J66+J67</f>
        <v>19505.738000000001</v>
      </c>
      <c r="K56" s="72">
        <f>K57+K61+K62+K63+K64+K65+K66+K67+K58+K68</f>
        <v>21715.228000000003</v>
      </c>
      <c r="L56" s="72">
        <f>L57+L58+L59+L61+L62+L63+L64+L65+L66+L67+L68+L69+L70</f>
        <v>22500.385999999999</v>
      </c>
      <c r="M56" s="72">
        <f>SUM(M57:M73)</f>
        <v>62575.25</v>
      </c>
      <c r="N56" s="72">
        <f>SUM(N57:N73)+0.01</f>
        <v>59692.786</v>
      </c>
      <c r="O56" s="72">
        <f t="shared" ref="O56:V56" si="21">SUM(O57:O73)</f>
        <v>41466.120000000003</v>
      </c>
      <c r="P56" s="72">
        <f t="shared" si="21"/>
        <v>29071.1</v>
      </c>
      <c r="Q56" s="72">
        <f t="shared" si="21"/>
        <v>22825</v>
      </c>
      <c r="R56" s="72">
        <f t="shared" si="21"/>
        <v>22825</v>
      </c>
      <c r="S56" s="72">
        <f t="shared" si="21"/>
        <v>33354.25</v>
      </c>
      <c r="T56" s="72">
        <f t="shared" si="21"/>
        <v>33354.25</v>
      </c>
      <c r="U56" s="72">
        <f t="shared" si="21"/>
        <v>33354.25</v>
      </c>
      <c r="V56" s="72">
        <f t="shared" si="21"/>
        <v>33354.25</v>
      </c>
      <c r="W56" s="130"/>
      <c r="X56" s="43"/>
    </row>
    <row r="57" spans="1:24" ht="25.5" x14ac:dyDescent="0.25">
      <c r="A57" s="77" t="s">
        <v>72</v>
      </c>
      <c r="B57" s="70" t="s">
        <v>12</v>
      </c>
      <c r="C57" s="77" t="s">
        <v>141</v>
      </c>
      <c r="D57" s="77" t="s">
        <v>145</v>
      </c>
      <c r="E57" s="63" t="s">
        <v>273</v>
      </c>
      <c r="F57" s="72">
        <f t="shared" si="11"/>
        <v>373734.74099999998</v>
      </c>
      <c r="G57" s="78">
        <v>13229.790999999999</v>
      </c>
      <c r="H57" s="78">
        <v>12015.34</v>
      </c>
      <c r="I57" s="78">
        <v>14471.453</v>
      </c>
      <c r="J57" s="78">
        <v>17667.776000000002</v>
      </c>
      <c r="K57" s="78">
        <v>10020.415000000001</v>
      </c>
      <c r="L57" s="78">
        <f>'приложение 4'!J223</f>
        <v>13286.593999999999</v>
      </c>
      <c r="M57" s="78">
        <f>'приложение 4'!K223</f>
        <v>32139.06</v>
      </c>
      <c r="N57" s="78">
        <f>'приложение 4'!L223</f>
        <v>26900.691999999999</v>
      </c>
      <c r="O57" s="78">
        <f>'приложение 4'!M223</f>
        <v>25865.52</v>
      </c>
      <c r="P57" s="78">
        <f>'приложение 4'!N223</f>
        <v>29071.1</v>
      </c>
      <c r="Q57" s="78">
        <f>'приложение 4'!O223</f>
        <v>22825</v>
      </c>
      <c r="R57" s="78">
        <f>'приложение 4'!P223</f>
        <v>22825</v>
      </c>
      <c r="S57" s="78">
        <f>'приложение 4'!Q223</f>
        <v>33354.25</v>
      </c>
      <c r="T57" s="78">
        <f>'приложение 4'!R223</f>
        <v>33354.25</v>
      </c>
      <c r="U57" s="78">
        <f>'приложение 4'!S223</f>
        <v>33354.25</v>
      </c>
      <c r="V57" s="78">
        <f>'приложение 4'!T223</f>
        <v>33354.25</v>
      </c>
      <c r="W57" s="130"/>
    </row>
    <row r="58" spans="1:24" ht="63.75" x14ac:dyDescent="0.25">
      <c r="A58" s="77" t="s">
        <v>73</v>
      </c>
      <c r="B58" s="70" t="s">
        <v>231</v>
      </c>
      <c r="C58" s="77" t="s">
        <v>141</v>
      </c>
      <c r="D58" s="77" t="s">
        <v>145</v>
      </c>
      <c r="E58" s="63" t="s">
        <v>178</v>
      </c>
      <c r="F58" s="72">
        <f t="shared" si="11"/>
        <v>1035.837</v>
      </c>
      <c r="G58" s="78">
        <v>0</v>
      </c>
      <c r="H58" s="78">
        <v>0</v>
      </c>
      <c r="I58" s="78">
        <v>0</v>
      </c>
      <c r="J58" s="78">
        <v>0</v>
      </c>
      <c r="K58" s="78">
        <v>411.24099999999999</v>
      </c>
      <c r="L58" s="78">
        <f>'приложение 4'!J228</f>
        <v>624.596</v>
      </c>
      <c r="M58" s="78">
        <f>'приложение 4'!K228</f>
        <v>0</v>
      </c>
      <c r="N58" s="78">
        <f>'приложение 4'!L228</f>
        <v>0</v>
      </c>
      <c r="O58" s="78">
        <f>'приложение 4'!M228</f>
        <v>0</v>
      </c>
      <c r="P58" s="78">
        <f>'приложение 4'!N228</f>
        <v>0</v>
      </c>
      <c r="Q58" s="78">
        <f>'приложение 4'!O228</f>
        <v>0</v>
      </c>
      <c r="R58" s="78">
        <f>'приложение 4'!P228</f>
        <v>0</v>
      </c>
      <c r="S58" s="78">
        <f>'приложение 4'!Q228</f>
        <v>0</v>
      </c>
      <c r="T58" s="78">
        <f>'приложение 4'!R228</f>
        <v>0</v>
      </c>
      <c r="U58" s="78">
        <f>'приложение 4'!S228</f>
        <v>0</v>
      </c>
      <c r="V58" s="78">
        <f>'приложение 4'!T228</f>
        <v>0</v>
      </c>
      <c r="W58" s="130"/>
    </row>
    <row r="59" spans="1:24" ht="38.25" x14ac:dyDescent="0.25">
      <c r="A59" s="77" t="s">
        <v>74</v>
      </c>
      <c r="B59" s="70" t="s">
        <v>132</v>
      </c>
      <c r="C59" s="77" t="s">
        <v>141</v>
      </c>
      <c r="D59" s="77" t="s">
        <v>145</v>
      </c>
      <c r="E59" s="63" t="s">
        <v>179</v>
      </c>
      <c r="F59" s="72">
        <f t="shared" si="11"/>
        <v>249.99</v>
      </c>
      <c r="G59" s="78">
        <v>0</v>
      </c>
      <c r="H59" s="78">
        <v>0</v>
      </c>
      <c r="I59" s="78">
        <v>0</v>
      </c>
      <c r="J59" s="78">
        <v>0</v>
      </c>
      <c r="K59" s="78">
        <v>0</v>
      </c>
      <c r="L59" s="78">
        <v>0</v>
      </c>
      <c r="M59" s="78">
        <f>'приложение 4'!K233</f>
        <v>249.99</v>
      </c>
      <c r="N59" s="78">
        <f>'приложение 4'!L233</f>
        <v>0</v>
      </c>
      <c r="O59" s="78">
        <f>'приложение 4'!M233</f>
        <v>0</v>
      </c>
      <c r="P59" s="78">
        <f>'приложение 4'!N233</f>
        <v>0</v>
      </c>
      <c r="Q59" s="78">
        <f>'приложение 4'!O233</f>
        <v>0</v>
      </c>
      <c r="R59" s="78">
        <f>'приложение 4'!P233</f>
        <v>0</v>
      </c>
      <c r="S59" s="78">
        <f>'приложение 4'!Q233</f>
        <v>0</v>
      </c>
      <c r="T59" s="78">
        <f>'приложение 4'!R233</f>
        <v>0</v>
      </c>
      <c r="U59" s="78">
        <f>'приложение 4'!S233</f>
        <v>0</v>
      </c>
      <c r="V59" s="78">
        <f>'приложение 4'!T233</f>
        <v>0</v>
      </c>
      <c r="W59" s="130"/>
    </row>
    <row r="60" spans="1:24" x14ac:dyDescent="0.25">
      <c r="A60" s="77" t="s">
        <v>75</v>
      </c>
      <c r="B60" s="70" t="s">
        <v>212</v>
      </c>
      <c r="C60" s="77" t="s">
        <v>141</v>
      </c>
      <c r="D60" s="77" t="s">
        <v>145</v>
      </c>
      <c r="E60" s="63" t="s">
        <v>213</v>
      </c>
      <c r="F60" s="72">
        <f t="shared" si="11"/>
        <v>766.11</v>
      </c>
      <c r="G60" s="78">
        <v>0</v>
      </c>
      <c r="H60" s="78">
        <v>0</v>
      </c>
      <c r="I60" s="78">
        <v>0</v>
      </c>
      <c r="J60" s="78">
        <v>0</v>
      </c>
      <c r="K60" s="78">
        <v>0</v>
      </c>
      <c r="L60" s="78">
        <v>0</v>
      </c>
      <c r="M60" s="78">
        <f>'приложение 4'!K238</f>
        <v>766.11</v>
      </c>
      <c r="N60" s="78">
        <f>'приложение 4'!L238</f>
        <v>0</v>
      </c>
      <c r="O60" s="78">
        <f>'приложение 4'!M238</f>
        <v>0</v>
      </c>
      <c r="P60" s="78">
        <f>'приложение 4'!N238</f>
        <v>0</v>
      </c>
      <c r="Q60" s="78">
        <f>'приложение 4'!O238</f>
        <v>0</v>
      </c>
      <c r="R60" s="78">
        <f>'приложение 4'!P238</f>
        <v>0</v>
      </c>
      <c r="S60" s="78">
        <f>'приложение 4'!Q238</f>
        <v>0</v>
      </c>
      <c r="T60" s="78">
        <f>'приложение 4'!R238</f>
        <v>0</v>
      </c>
      <c r="U60" s="78">
        <f>'приложение 4'!S238</f>
        <v>0</v>
      </c>
      <c r="V60" s="78">
        <f>'приложение 4'!T238</f>
        <v>0</v>
      </c>
      <c r="W60" s="130"/>
    </row>
    <row r="61" spans="1:24" ht="38.25" x14ac:dyDescent="0.25">
      <c r="A61" s="77" t="s">
        <v>76</v>
      </c>
      <c r="B61" s="70" t="s">
        <v>38</v>
      </c>
      <c r="C61" s="77" t="s">
        <v>141</v>
      </c>
      <c r="D61" s="77" t="s">
        <v>145</v>
      </c>
      <c r="E61" s="63" t="s">
        <v>180</v>
      </c>
      <c r="F61" s="72">
        <f t="shared" si="11"/>
        <v>30</v>
      </c>
      <c r="G61" s="78">
        <v>30</v>
      </c>
      <c r="H61" s="78">
        <v>0</v>
      </c>
      <c r="I61" s="78">
        <v>0</v>
      </c>
      <c r="J61" s="78">
        <v>0</v>
      </c>
      <c r="K61" s="78">
        <v>0</v>
      </c>
      <c r="L61" s="78">
        <v>0</v>
      </c>
      <c r="M61" s="78">
        <f>'приложение 4'!K243</f>
        <v>0</v>
      </c>
      <c r="N61" s="78">
        <f>'приложение 4'!L243</f>
        <v>0</v>
      </c>
      <c r="O61" s="78">
        <f>'приложение 4'!M243</f>
        <v>0</v>
      </c>
      <c r="P61" s="78">
        <f>'приложение 4'!N243</f>
        <v>0</v>
      </c>
      <c r="Q61" s="78">
        <f>'приложение 4'!O243</f>
        <v>0</v>
      </c>
      <c r="R61" s="78">
        <f>'приложение 4'!P243</f>
        <v>0</v>
      </c>
      <c r="S61" s="78">
        <f>'приложение 4'!Q243</f>
        <v>0</v>
      </c>
      <c r="T61" s="78">
        <f>'приложение 4'!R243</f>
        <v>0</v>
      </c>
      <c r="U61" s="78">
        <f>'приложение 4'!S243</f>
        <v>0</v>
      </c>
      <c r="V61" s="78">
        <f>'приложение 4'!T243</f>
        <v>0</v>
      </c>
      <c r="W61" s="130"/>
    </row>
    <row r="62" spans="1:24" ht="38.25" x14ac:dyDescent="0.25">
      <c r="A62" s="77" t="s">
        <v>77</v>
      </c>
      <c r="B62" s="70" t="s">
        <v>13</v>
      </c>
      <c r="C62" s="77" t="s">
        <v>141</v>
      </c>
      <c r="D62" s="77" t="s">
        <v>145</v>
      </c>
      <c r="E62" s="63" t="s">
        <v>181</v>
      </c>
      <c r="F62" s="72">
        <f t="shared" si="11"/>
        <v>41.317</v>
      </c>
      <c r="G62" s="78">
        <v>41.317</v>
      </c>
      <c r="H62" s="78">
        <v>0</v>
      </c>
      <c r="I62" s="78">
        <v>0</v>
      </c>
      <c r="J62" s="78">
        <v>0</v>
      </c>
      <c r="K62" s="78">
        <v>0</v>
      </c>
      <c r="L62" s="78">
        <v>0</v>
      </c>
      <c r="M62" s="78">
        <f>'приложение 4'!K248</f>
        <v>0</v>
      </c>
      <c r="N62" s="78">
        <f>'приложение 4'!L248</f>
        <v>0</v>
      </c>
      <c r="O62" s="78">
        <f>'приложение 4'!M248</f>
        <v>0</v>
      </c>
      <c r="P62" s="78">
        <f>'приложение 4'!N248</f>
        <v>0</v>
      </c>
      <c r="Q62" s="78">
        <f>'приложение 4'!O248</f>
        <v>0</v>
      </c>
      <c r="R62" s="78">
        <f>'приложение 4'!P248</f>
        <v>0</v>
      </c>
      <c r="S62" s="78">
        <f>'приложение 4'!Q248</f>
        <v>0</v>
      </c>
      <c r="T62" s="78">
        <f>'приложение 4'!R248</f>
        <v>0</v>
      </c>
      <c r="U62" s="78">
        <f>'приложение 4'!S248</f>
        <v>0</v>
      </c>
      <c r="V62" s="78">
        <f>'приложение 4'!T248</f>
        <v>0</v>
      </c>
      <c r="W62" s="130"/>
    </row>
    <row r="63" spans="1:24" x14ac:dyDescent="0.25">
      <c r="A63" s="77" t="s">
        <v>78</v>
      </c>
      <c r="B63" s="70" t="s">
        <v>39</v>
      </c>
      <c r="C63" s="77" t="s">
        <v>141</v>
      </c>
      <c r="D63" s="77" t="s">
        <v>145</v>
      </c>
      <c r="E63" s="63" t="s">
        <v>182</v>
      </c>
      <c r="F63" s="72">
        <f t="shared" si="11"/>
        <v>100</v>
      </c>
      <c r="G63" s="78">
        <v>100</v>
      </c>
      <c r="H63" s="78">
        <v>0</v>
      </c>
      <c r="I63" s="78">
        <v>0</v>
      </c>
      <c r="J63" s="78">
        <v>0</v>
      </c>
      <c r="K63" s="78">
        <v>0</v>
      </c>
      <c r="L63" s="78">
        <v>0</v>
      </c>
      <c r="M63" s="78">
        <f>'приложение 4'!K253</f>
        <v>0</v>
      </c>
      <c r="N63" s="78">
        <f>'приложение 4'!L253</f>
        <v>0</v>
      </c>
      <c r="O63" s="78">
        <f>'приложение 4'!M253</f>
        <v>0</v>
      </c>
      <c r="P63" s="78">
        <f>'приложение 4'!N253</f>
        <v>0</v>
      </c>
      <c r="Q63" s="78">
        <f>'приложение 4'!O253</f>
        <v>0</v>
      </c>
      <c r="R63" s="78">
        <f>'приложение 4'!P253</f>
        <v>0</v>
      </c>
      <c r="S63" s="78">
        <f>'приложение 4'!Q253</f>
        <v>0</v>
      </c>
      <c r="T63" s="78">
        <f>'приложение 4'!R253</f>
        <v>0</v>
      </c>
      <c r="U63" s="78">
        <f>'приложение 4'!S253</f>
        <v>0</v>
      </c>
      <c r="V63" s="78">
        <f>'приложение 4'!T253</f>
        <v>0</v>
      </c>
      <c r="W63" s="130"/>
    </row>
    <row r="64" spans="1:24" ht="38.25" x14ac:dyDescent="0.25">
      <c r="A64" s="77" t="s">
        <v>79</v>
      </c>
      <c r="B64" s="70" t="s">
        <v>40</v>
      </c>
      <c r="C64" s="77" t="s">
        <v>141</v>
      </c>
      <c r="D64" s="77" t="s">
        <v>145</v>
      </c>
      <c r="E64" s="63" t="s">
        <v>183</v>
      </c>
      <c r="F64" s="72">
        <f t="shared" si="11"/>
        <v>0</v>
      </c>
      <c r="G64" s="78">
        <v>0</v>
      </c>
      <c r="H64" s="78">
        <v>0</v>
      </c>
      <c r="I64" s="78">
        <v>0</v>
      </c>
      <c r="J64" s="78">
        <v>0</v>
      </c>
      <c r="K64" s="78">
        <v>0</v>
      </c>
      <c r="L64" s="78">
        <v>0</v>
      </c>
      <c r="M64" s="78">
        <f>'приложение 4'!K258</f>
        <v>0</v>
      </c>
      <c r="N64" s="78">
        <f>'приложение 4'!L258</f>
        <v>0</v>
      </c>
      <c r="O64" s="78">
        <f>'приложение 4'!M258</f>
        <v>0</v>
      </c>
      <c r="P64" s="78">
        <f>'приложение 4'!N258</f>
        <v>0</v>
      </c>
      <c r="Q64" s="78">
        <f>'приложение 4'!O258</f>
        <v>0</v>
      </c>
      <c r="R64" s="78">
        <f>'приложение 4'!P258</f>
        <v>0</v>
      </c>
      <c r="S64" s="78">
        <f>'приложение 4'!Q258</f>
        <v>0</v>
      </c>
      <c r="T64" s="78">
        <f>'приложение 4'!R258</f>
        <v>0</v>
      </c>
      <c r="U64" s="78">
        <f>'приложение 4'!S258</f>
        <v>0</v>
      </c>
      <c r="V64" s="78">
        <f>'приложение 4'!T258</f>
        <v>0</v>
      </c>
      <c r="W64" s="130"/>
    </row>
    <row r="65" spans="1:24" ht="51" x14ac:dyDescent="0.25">
      <c r="A65" s="77" t="s">
        <v>80</v>
      </c>
      <c r="B65" s="70" t="s">
        <v>41</v>
      </c>
      <c r="C65" s="77" t="s">
        <v>141</v>
      </c>
      <c r="D65" s="77" t="s">
        <v>145</v>
      </c>
      <c r="E65" s="63" t="s">
        <v>274</v>
      </c>
      <c r="F65" s="72">
        <f>SUM(G65:V65)</f>
        <v>4679.3310000000001</v>
      </c>
      <c r="G65" s="78">
        <v>561.54899999999998</v>
      </c>
      <c r="H65" s="78">
        <v>2279.8200000000002</v>
      </c>
      <c r="I65" s="78">
        <v>0</v>
      </c>
      <c r="J65" s="78">
        <v>1837.962</v>
      </c>
      <c r="K65" s="78">
        <v>0</v>
      </c>
      <c r="L65" s="78">
        <v>0</v>
      </c>
      <c r="M65" s="78">
        <f>'приложение 4'!K263</f>
        <v>0</v>
      </c>
      <c r="N65" s="78">
        <f>'приложение 4'!L263</f>
        <v>0</v>
      </c>
      <c r="O65" s="78">
        <f>'приложение 4'!M263</f>
        <v>0</v>
      </c>
      <c r="P65" s="78">
        <f>'приложение 4'!N263</f>
        <v>0</v>
      </c>
      <c r="Q65" s="78">
        <f>'приложение 4'!O263</f>
        <v>0</v>
      </c>
      <c r="R65" s="78">
        <f>'приложение 4'!P263</f>
        <v>0</v>
      </c>
      <c r="S65" s="78">
        <f>'приложение 4'!Q263</f>
        <v>0</v>
      </c>
      <c r="T65" s="78">
        <f>'приложение 4'!R263</f>
        <v>0</v>
      </c>
      <c r="U65" s="78">
        <f>'приложение 4'!S263</f>
        <v>0</v>
      </c>
      <c r="V65" s="78">
        <f>'приложение 4'!T263</f>
        <v>0</v>
      </c>
      <c r="W65" s="130"/>
    </row>
    <row r="66" spans="1:24" ht="25.5" x14ac:dyDescent="0.25">
      <c r="A66" s="77" t="s">
        <v>127</v>
      </c>
      <c r="B66" s="70" t="s">
        <v>150</v>
      </c>
      <c r="C66" s="77" t="s">
        <v>141</v>
      </c>
      <c r="D66" s="77" t="s">
        <v>145</v>
      </c>
      <c r="E66" s="63" t="s">
        <v>211</v>
      </c>
      <c r="F66" s="72">
        <f t="shared" si="11"/>
        <v>3142.4960000000001</v>
      </c>
      <c r="G66" s="78">
        <v>0</v>
      </c>
      <c r="H66" s="78">
        <v>0</v>
      </c>
      <c r="I66" s="78">
        <v>1998.116</v>
      </c>
      <c r="J66" s="78">
        <v>0</v>
      </c>
      <c r="K66" s="78">
        <v>0</v>
      </c>
      <c r="L66" s="78">
        <v>0</v>
      </c>
      <c r="M66" s="78">
        <f>'приложение 4'!K268</f>
        <v>1144.3800000000001</v>
      </c>
      <c r="N66" s="78">
        <f>'приложение 4'!L268</f>
        <v>0</v>
      </c>
      <c r="O66" s="78">
        <f>'приложение 4'!M268</f>
        <v>0</v>
      </c>
      <c r="P66" s="78">
        <f>'приложение 4'!N268</f>
        <v>0</v>
      </c>
      <c r="Q66" s="78">
        <f>'приложение 4'!O268</f>
        <v>0</v>
      </c>
      <c r="R66" s="78">
        <f>'приложение 4'!P268</f>
        <v>0</v>
      </c>
      <c r="S66" s="78">
        <f>'приложение 4'!Q268</f>
        <v>0</v>
      </c>
      <c r="T66" s="78">
        <f>'приложение 4'!R268</f>
        <v>0</v>
      </c>
      <c r="U66" s="78">
        <f>'приложение 4'!S268</f>
        <v>0</v>
      </c>
      <c r="V66" s="78">
        <f>'приложение 4'!T268</f>
        <v>0</v>
      </c>
      <c r="W66" s="130"/>
    </row>
    <row r="67" spans="1:24" ht="38.25" x14ac:dyDescent="0.25">
      <c r="A67" s="77" t="s">
        <v>128</v>
      </c>
      <c r="B67" s="70" t="s">
        <v>42</v>
      </c>
      <c r="C67" s="77" t="s">
        <v>141</v>
      </c>
      <c r="D67" s="77" t="s">
        <v>145</v>
      </c>
      <c r="E67" s="63" t="s">
        <v>184</v>
      </c>
      <c r="F67" s="72">
        <f t="shared" si="11"/>
        <v>299.95999999999998</v>
      </c>
      <c r="G67" s="78">
        <v>0</v>
      </c>
      <c r="H67" s="78">
        <v>0</v>
      </c>
      <c r="I67" s="78">
        <v>299.95999999999998</v>
      </c>
      <c r="J67" s="78">
        <v>0</v>
      </c>
      <c r="K67" s="78">
        <v>0</v>
      </c>
      <c r="L67" s="78">
        <v>0</v>
      </c>
      <c r="M67" s="78">
        <f>'приложение 4'!K273</f>
        <v>0</v>
      </c>
      <c r="N67" s="78">
        <f>'приложение 4'!L273</f>
        <v>0</v>
      </c>
      <c r="O67" s="78">
        <f>'приложение 4'!M273</f>
        <v>0</v>
      </c>
      <c r="P67" s="78">
        <f>'приложение 4'!N273</f>
        <v>0</v>
      </c>
      <c r="Q67" s="78">
        <f>'приложение 4'!O273</f>
        <v>0</v>
      </c>
      <c r="R67" s="78">
        <f>'приложение 4'!P273</f>
        <v>0</v>
      </c>
      <c r="S67" s="78">
        <f>'приложение 4'!Q273</f>
        <v>0</v>
      </c>
      <c r="T67" s="78">
        <f>'приложение 4'!R273</f>
        <v>0</v>
      </c>
      <c r="U67" s="78">
        <f>'приложение 4'!S273</f>
        <v>0</v>
      </c>
      <c r="V67" s="78">
        <f>'приложение 4'!T273</f>
        <v>0</v>
      </c>
      <c r="W67" s="131"/>
    </row>
    <row r="68" spans="1:24" ht="25.5" x14ac:dyDescent="0.25">
      <c r="A68" s="77" t="s">
        <v>129</v>
      </c>
      <c r="B68" s="70" t="s">
        <v>99</v>
      </c>
      <c r="C68" s="77" t="s">
        <v>141</v>
      </c>
      <c r="D68" s="77" t="s">
        <v>145</v>
      </c>
      <c r="E68" s="63" t="s">
        <v>185</v>
      </c>
      <c r="F68" s="72">
        <f t="shared" si="11"/>
        <v>19141.094000000001</v>
      </c>
      <c r="G68" s="78">
        <v>0</v>
      </c>
      <c r="H68" s="78">
        <v>0</v>
      </c>
      <c r="I68" s="78">
        <v>0</v>
      </c>
      <c r="J68" s="78">
        <v>0</v>
      </c>
      <c r="K68" s="78">
        <v>11283.572</v>
      </c>
      <c r="L68" s="78">
        <f>'приложение 4'!J278</f>
        <v>7857.5219999999999</v>
      </c>
      <c r="M68" s="78">
        <f>'приложение 4'!K278</f>
        <v>0</v>
      </c>
      <c r="N68" s="78">
        <f>'приложение 4'!L278</f>
        <v>0</v>
      </c>
      <c r="O68" s="78">
        <f>'приложение 4'!M278</f>
        <v>0</v>
      </c>
      <c r="P68" s="78">
        <f>'приложение 4'!N278</f>
        <v>0</v>
      </c>
      <c r="Q68" s="78">
        <f>'приложение 4'!O278</f>
        <v>0</v>
      </c>
      <c r="R68" s="78">
        <f>'приложение 4'!P278</f>
        <v>0</v>
      </c>
      <c r="S68" s="78">
        <f>'приложение 4'!Q278</f>
        <v>0</v>
      </c>
      <c r="T68" s="78">
        <f>'приложение 4'!R278</f>
        <v>0</v>
      </c>
      <c r="U68" s="78">
        <f>'приложение 4'!S278</f>
        <v>0</v>
      </c>
      <c r="V68" s="78">
        <f>'приложение 4'!T278</f>
        <v>0</v>
      </c>
      <c r="W68" s="79"/>
    </row>
    <row r="69" spans="1:24" ht="38.25" x14ac:dyDescent="0.25">
      <c r="A69" s="77" t="s">
        <v>130</v>
      </c>
      <c r="B69" s="70" t="s">
        <v>125</v>
      </c>
      <c r="C69" s="77" t="s">
        <v>141</v>
      </c>
      <c r="D69" s="77" t="s">
        <v>145</v>
      </c>
      <c r="E69" s="63" t="s">
        <v>186</v>
      </c>
      <c r="F69" s="72">
        <f t="shared" si="11"/>
        <v>27068.289999999997</v>
      </c>
      <c r="G69" s="78">
        <v>0</v>
      </c>
      <c r="H69" s="78">
        <v>0</v>
      </c>
      <c r="I69" s="78">
        <v>0</v>
      </c>
      <c r="J69" s="78">
        <v>0</v>
      </c>
      <c r="K69" s="78">
        <v>0</v>
      </c>
      <c r="L69" s="78">
        <f>'приложение 4'!J283</f>
        <v>630.03</v>
      </c>
      <c r="M69" s="78">
        <f>'приложение 4'!K283</f>
        <v>26438.26</v>
      </c>
      <c r="N69" s="78">
        <f>'приложение 4'!L283</f>
        <v>0</v>
      </c>
      <c r="O69" s="78">
        <f>'приложение 4'!M283</f>
        <v>0</v>
      </c>
      <c r="P69" s="78">
        <f>'приложение 4'!N283</f>
        <v>0</v>
      </c>
      <c r="Q69" s="78">
        <f>'приложение 4'!O283</f>
        <v>0</v>
      </c>
      <c r="R69" s="78">
        <f>'приложение 4'!P283</f>
        <v>0</v>
      </c>
      <c r="S69" s="78">
        <f>'приложение 4'!Q283</f>
        <v>0</v>
      </c>
      <c r="T69" s="78">
        <f>'приложение 4'!R283</f>
        <v>0</v>
      </c>
      <c r="U69" s="78">
        <f>'приложение 4'!S283</f>
        <v>0</v>
      </c>
      <c r="V69" s="78">
        <f>'приложение 4'!T283</f>
        <v>0</v>
      </c>
      <c r="W69" s="79"/>
    </row>
    <row r="70" spans="1:24" ht="63.75" x14ac:dyDescent="0.25">
      <c r="A70" s="77" t="s">
        <v>131</v>
      </c>
      <c r="B70" s="70" t="s">
        <v>124</v>
      </c>
      <c r="C70" s="77" t="s">
        <v>141</v>
      </c>
      <c r="D70" s="77" t="s">
        <v>145</v>
      </c>
      <c r="E70" s="63" t="s">
        <v>187</v>
      </c>
      <c r="F70" s="72">
        <f t="shared" si="11"/>
        <v>101.64400000000001</v>
      </c>
      <c r="G70" s="78">
        <v>0</v>
      </c>
      <c r="H70" s="78">
        <v>0</v>
      </c>
      <c r="I70" s="78">
        <v>0</v>
      </c>
      <c r="J70" s="78">
        <v>0</v>
      </c>
      <c r="K70" s="78">
        <v>0</v>
      </c>
      <c r="L70" s="78">
        <f>'приложение 4'!J288</f>
        <v>101.64400000000001</v>
      </c>
      <c r="M70" s="78">
        <f>'приложение 4'!K288</f>
        <v>0</v>
      </c>
      <c r="N70" s="78">
        <f>'приложение 4'!L288</f>
        <v>0</v>
      </c>
      <c r="O70" s="78">
        <f>'приложение 4'!M288</f>
        <v>0</v>
      </c>
      <c r="P70" s="78">
        <f>'приложение 4'!N288</f>
        <v>0</v>
      </c>
      <c r="Q70" s="78">
        <f>'приложение 4'!O288</f>
        <v>0</v>
      </c>
      <c r="R70" s="78">
        <f>'приложение 4'!P288</f>
        <v>0</v>
      </c>
      <c r="S70" s="78">
        <f>'приложение 4'!Q288</f>
        <v>0</v>
      </c>
      <c r="T70" s="78">
        <f>'приложение 4'!R288</f>
        <v>0</v>
      </c>
      <c r="U70" s="78">
        <f>'приложение 4'!S288</f>
        <v>0</v>
      </c>
      <c r="V70" s="78">
        <f>'приложение 4'!T288</f>
        <v>0</v>
      </c>
      <c r="W70" s="79"/>
    </row>
    <row r="71" spans="1:24" ht="63.75" x14ac:dyDescent="0.25">
      <c r="A71" s="77" t="s">
        <v>221</v>
      </c>
      <c r="B71" s="70" t="s">
        <v>283</v>
      </c>
      <c r="C71" s="77" t="s">
        <v>141</v>
      </c>
      <c r="D71" s="77" t="s">
        <v>145</v>
      </c>
      <c r="E71" s="63" t="s">
        <v>214</v>
      </c>
      <c r="F71" s="72">
        <f t="shared" si="11"/>
        <v>49210.184000000001</v>
      </c>
      <c r="G71" s="78">
        <v>0</v>
      </c>
      <c r="H71" s="78">
        <v>0</v>
      </c>
      <c r="I71" s="78">
        <v>0</v>
      </c>
      <c r="J71" s="78">
        <v>0</v>
      </c>
      <c r="K71" s="78">
        <v>0</v>
      </c>
      <c r="L71" s="78">
        <v>0</v>
      </c>
      <c r="M71" s="78">
        <f>'приложение 4'!K293</f>
        <v>817.5</v>
      </c>
      <c r="N71" s="78">
        <f>'приложение 4'!L293</f>
        <v>32792.084000000003</v>
      </c>
      <c r="O71" s="78">
        <f>'приложение 4'!M293</f>
        <v>15600.6</v>
      </c>
      <c r="P71" s="78">
        <f>'приложение 4'!N293</f>
        <v>0</v>
      </c>
      <c r="Q71" s="78">
        <f>'приложение 4'!O293</f>
        <v>0</v>
      </c>
      <c r="R71" s="78">
        <f>'приложение 4'!P293</f>
        <v>0</v>
      </c>
      <c r="S71" s="78">
        <f>'приложение 4'!Q293</f>
        <v>0</v>
      </c>
      <c r="T71" s="78">
        <f>'приложение 4'!R293</f>
        <v>0</v>
      </c>
      <c r="U71" s="78">
        <f>'приложение 4'!S293</f>
        <v>0</v>
      </c>
      <c r="V71" s="78">
        <f>'приложение 4'!T293</f>
        <v>0</v>
      </c>
      <c r="W71" s="79"/>
    </row>
    <row r="72" spans="1:24" ht="25.5" x14ac:dyDescent="0.25">
      <c r="A72" s="77" t="s">
        <v>222</v>
      </c>
      <c r="B72" s="70" t="s">
        <v>215</v>
      </c>
      <c r="C72" s="77" t="s">
        <v>141</v>
      </c>
      <c r="D72" s="77" t="s">
        <v>145</v>
      </c>
      <c r="E72" s="63" t="s">
        <v>216</v>
      </c>
      <c r="F72" s="72">
        <f t="shared" si="11"/>
        <v>132.88</v>
      </c>
      <c r="G72" s="78">
        <v>0</v>
      </c>
      <c r="H72" s="78">
        <v>0</v>
      </c>
      <c r="I72" s="78">
        <v>0</v>
      </c>
      <c r="J72" s="78">
        <v>0</v>
      </c>
      <c r="K72" s="78">
        <v>0</v>
      </c>
      <c r="L72" s="78">
        <v>0</v>
      </c>
      <c r="M72" s="78">
        <f>'приложение 4'!K298</f>
        <v>132.88</v>
      </c>
      <c r="N72" s="78">
        <f>'приложение 4'!L298</f>
        <v>0</v>
      </c>
      <c r="O72" s="78">
        <f>'приложение 4'!M298</f>
        <v>0</v>
      </c>
      <c r="P72" s="78">
        <f>'приложение 4'!N298</f>
        <v>0</v>
      </c>
      <c r="Q72" s="78">
        <f>'приложение 4'!O298</f>
        <v>0</v>
      </c>
      <c r="R72" s="78">
        <f>'приложение 4'!P298</f>
        <v>0</v>
      </c>
      <c r="S72" s="78">
        <f>'приложение 4'!Q298</f>
        <v>0</v>
      </c>
      <c r="T72" s="78">
        <f>'приложение 4'!R298</f>
        <v>0</v>
      </c>
      <c r="U72" s="78">
        <f>'приложение 4'!S298</f>
        <v>0</v>
      </c>
      <c r="V72" s="78">
        <f>'приложение 4'!T298</f>
        <v>0</v>
      </c>
      <c r="W72" s="79"/>
    </row>
    <row r="73" spans="1:24" x14ac:dyDescent="0.25">
      <c r="A73" s="77" t="s">
        <v>225</v>
      </c>
      <c r="B73" s="70" t="s">
        <v>217</v>
      </c>
      <c r="C73" s="77" t="s">
        <v>141</v>
      </c>
      <c r="D73" s="77" t="s">
        <v>145</v>
      </c>
      <c r="E73" s="63" t="s">
        <v>218</v>
      </c>
      <c r="F73" s="72">
        <f t="shared" si="11"/>
        <v>887.07</v>
      </c>
      <c r="G73" s="78">
        <v>0</v>
      </c>
      <c r="H73" s="78">
        <v>0</v>
      </c>
      <c r="I73" s="78">
        <v>0</v>
      </c>
      <c r="J73" s="78">
        <v>0</v>
      </c>
      <c r="K73" s="78">
        <v>0</v>
      </c>
      <c r="L73" s="78">
        <v>0</v>
      </c>
      <c r="M73" s="78">
        <f>'приложение 4'!K303</f>
        <v>887.07</v>
      </c>
      <c r="N73" s="78">
        <f>'приложение 4'!L303</f>
        <v>0</v>
      </c>
      <c r="O73" s="78">
        <f>'приложение 4'!M303</f>
        <v>0</v>
      </c>
      <c r="P73" s="78">
        <f>'приложение 4'!N303</f>
        <v>0</v>
      </c>
      <c r="Q73" s="78">
        <f>'приложение 4'!O303</f>
        <v>0</v>
      </c>
      <c r="R73" s="78">
        <f>'приложение 4'!P303</f>
        <v>0</v>
      </c>
      <c r="S73" s="78">
        <f>'приложение 4'!Q303</f>
        <v>0</v>
      </c>
      <c r="T73" s="78">
        <f>'приложение 4'!R303</f>
        <v>0</v>
      </c>
      <c r="U73" s="78">
        <f>'приложение 4'!S303</f>
        <v>0</v>
      </c>
      <c r="V73" s="78">
        <f>'приложение 4'!T303</f>
        <v>0</v>
      </c>
      <c r="W73" s="79"/>
    </row>
    <row r="74" spans="1:24" s="1" customFormat="1" ht="25.5" x14ac:dyDescent="0.25">
      <c r="A74" s="74" t="s">
        <v>239</v>
      </c>
      <c r="B74" s="76" t="s">
        <v>241</v>
      </c>
      <c r="C74" s="74" t="s">
        <v>141</v>
      </c>
      <c r="D74" s="74" t="s">
        <v>145</v>
      </c>
      <c r="E74" s="71" t="s">
        <v>242</v>
      </c>
      <c r="F74" s="72">
        <f t="shared" si="11"/>
        <v>5000</v>
      </c>
      <c r="G74" s="72">
        <f t="shared" ref="G74:L74" si="22">G75+G76</f>
        <v>0</v>
      </c>
      <c r="H74" s="72">
        <f t="shared" si="22"/>
        <v>0</v>
      </c>
      <c r="I74" s="72">
        <f t="shared" si="22"/>
        <v>0</v>
      </c>
      <c r="J74" s="72">
        <f t="shared" si="22"/>
        <v>0</v>
      </c>
      <c r="K74" s="72">
        <f t="shared" si="22"/>
        <v>0</v>
      </c>
      <c r="L74" s="72">
        <f t="shared" si="22"/>
        <v>0</v>
      </c>
      <c r="M74" s="72">
        <f>SUM(M75:M77)</f>
        <v>0</v>
      </c>
      <c r="N74" s="72">
        <f t="shared" ref="N74:V74" si="23">SUM(N75:N77)</f>
        <v>0</v>
      </c>
      <c r="O74" s="72">
        <f t="shared" si="23"/>
        <v>5000</v>
      </c>
      <c r="P74" s="72">
        <f t="shared" si="23"/>
        <v>0</v>
      </c>
      <c r="Q74" s="72">
        <f t="shared" si="23"/>
        <v>0</v>
      </c>
      <c r="R74" s="72">
        <f t="shared" si="23"/>
        <v>0</v>
      </c>
      <c r="S74" s="72">
        <f t="shared" si="23"/>
        <v>0</v>
      </c>
      <c r="T74" s="72">
        <f t="shared" si="23"/>
        <v>0</v>
      </c>
      <c r="U74" s="72">
        <f t="shared" si="23"/>
        <v>0</v>
      </c>
      <c r="V74" s="72">
        <f t="shared" si="23"/>
        <v>0</v>
      </c>
      <c r="W74" s="79"/>
      <c r="X74" s="43"/>
    </row>
    <row r="75" spans="1:24" ht="25.5" x14ac:dyDescent="0.25">
      <c r="A75" s="77" t="s">
        <v>240</v>
      </c>
      <c r="B75" s="70" t="s">
        <v>243</v>
      </c>
      <c r="C75" s="77" t="s">
        <v>141</v>
      </c>
      <c r="D75" s="77" t="s">
        <v>145</v>
      </c>
      <c r="E75" s="63" t="s">
        <v>292</v>
      </c>
      <c r="F75" s="72">
        <f t="shared" si="11"/>
        <v>0</v>
      </c>
      <c r="G75" s="78">
        <v>0</v>
      </c>
      <c r="H75" s="78">
        <v>0</v>
      </c>
      <c r="I75" s="78">
        <v>0</v>
      </c>
      <c r="J75" s="78">
        <v>0</v>
      </c>
      <c r="K75" s="78">
        <v>0</v>
      </c>
      <c r="L75" s="78">
        <v>0</v>
      </c>
      <c r="M75" s="78">
        <f>'приложение 4'!K313</f>
        <v>0</v>
      </c>
      <c r="N75" s="78">
        <f>'приложение 4'!L313</f>
        <v>0</v>
      </c>
      <c r="O75" s="78">
        <f>'приложение 4'!M313</f>
        <v>0</v>
      </c>
      <c r="P75" s="78">
        <f>'приложение 4'!N313</f>
        <v>0</v>
      </c>
      <c r="Q75" s="78">
        <f>'приложение 4'!O313</f>
        <v>0</v>
      </c>
      <c r="R75" s="78">
        <f>'приложение 4'!P313</f>
        <v>0</v>
      </c>
      <c r="S75" s="78">
        <f>'приложение 4'!Q313</f>
        <v>0</v>
      </c>
      <c r="T75" s="78">
        <f>'приложение 4'!R313</f>
        <v>0</v>
      </c>
      <c r="U75" s="78">
        <f>'приложение 4'!S313</f>
        <v>0</v>
      </c>
      <c r="V75" s="78">
        <f>'приложение 4'!T313</f>
        <v>0</v>
      </c>
      <c r="W75" s="80"/>
    </row>
    <row r="76" spans="1:24" ht="25.5" x14ac:dyDescent="0.25">
      <c r="A76" s="77" t="s">
        <v>251</v>
      </c>
      <c r="B76" s="70" t="s">
        <v>243</v>
      </c>
      <c r="C76" s="77" t="s">
        <v>141</v>
      </c>
      <c r="D76" s="77" t="s">
        <v>145</v>
      </c>
      <c r="E76" s="63" t="s">
        <v>252</v>
      </c>
      <c r="F76" s="72">
        <f t="shared" si="11"/>
        <v>0</v>
      </c>
      <c r="G76" s="78">
        <v>0</v>
      </c>
      <c r="H76" s="78">
        <v>0</v>
      </c>
      <c r="I76" s="78">
        <v>0</v>
      </c>
      <c r="J76" s="78">
        <v>0</v>
      </c>
      <c r="K76" s="78">
        <v>0</v>
      </c>
      <c r="L76" s="78">
        <v>0</v>
      </c>
      <c r="M76" s="78">
        <f>'приложение 4'!K318</f>
        <v>0</v>
      </c>
      <c r="N76" s="78">
        <f>'приложение 4'!L318</f>
        <v>0</v>
      </c>
      <c r="O76" s="78">
        <f>'приложение 4'!M318</f>
        <v>0</v>
      </c>
      <c r="P76" s="78">
        <f>'приложение 4'!N318</f>
        <v>0</v>
      </c>
      <c r="Q76" s="78">
        <f>'приложение 4'!O318</f>
        <v>0</v>
      </c>
      <c r="R76" s="78">
        <f>'приложение 4'!P318</f>
        <v>0</v>
      </c>
      <c r="S76" s="78">
        <f>'приложение 4'!Q318</f>
        <v>0</v>
      </c>
      <c r="T76" s="78">
        <f>'приложение 4'!R318</f>
        <v>0</v>
      </c>
      <c r="U76" s="78">
        <f>'приложение 4'!S318</f>
        <v>0</v>
      </c>
      <c r="V76" s="78">
        <f>'приложение 4'!T318</f>
        <v>0</v>
      </c>
      <c r="W76" s="80"/>
    </row>
    <row r="77" spans="1:24" ht="25.5" x14ac:dyDescent="0.25">
      <c r="A77" s="77" t="s">
        <v>293</v>
      </c>
      <c r="B77" s="70" t="s">
        <v>243</v>
      </c>
      <c r="C77" s="77" t="s">
        <v>141</v>
      </c>
      <c r="D77" s="77" t="s">
        <v>145</v>
      </c>
      <c r="E77" s="63" t="s">
        <v>291</v>
      </c>
      <c r="F77" s="72">
        <f t="shared" si="11"/>
        <v>5000</v>
      </c>
      <c r="G77" s="78">
        <v>0</v>
      </c>
      <c r="H77" s="78">
        <v>0</v>
      </c>
      <c r="I77" s="78">
        <v>0</v>
      </c>
      <c r="J77" s="78">
        <v>0</v>
      </c>
      <c r="K77" s="78">
        <v>0</v>
      </c>
      <c r="L77" s="78">
        <v>0</v>
      </c>
      <c r="M77" s="78">
        <f>'приложение 4'!K323</f>
        <v>0</v>
      </c>
      <c r="N77" s="78">
        <f>'приложение 4'!L323</f>
        <v>0</v>
      </c>
      <c r="O77" s="78">
        <f>'приложение 4'!M322</f>
        <v>5000</v>
      </c>
      <c r="P77" s="78">
        <f>'приложение 4'!N323</f>
        <v>0</v>
      </c>
      <c r="Q77" s="78">
        <f>'приложение 4'!O323</f>
        <v>0</v>
      </c>
      <c r="R77" s="78">
        <f>'приложение 4'!P323</f>
        <v>0</v>
      </c>
      <c r="S77" s="78">
        <f>'приложение 4'!Q323</f>
        <v>0</v>
      </c>
      <c r="T77" s="78">
        <f>'приложение 4'!R323</f>
        <v>0</v>
      </c>
      <c r="U77" s="78">
        <f>'приложение 4'!S323</f>
        <v>0</v>
      </c>
      <c r="V77" s="78">
        <f>'приложение 4'!T323</f>
        <v>0</v>
      </c>
      <c r="W77" s="80"/>
    </row>
    <row r="78" spans="1:24" s="1" customFormat="1" ht="25.5" x14ac:dyDescent="0.25">
      <c r="A78" s="74" t="s">
        <v>43</v>
      </c>
      <c r="B78" s="76" t="s">
        <v>44</v>
      </c>
      <c r="C78" s="74" t="s">
        <v>141</v>
      </c>
      <c r="D78" s="74" t="s">
        <v>188</v>
      </c>
      <c r="E78" s="71" t="s">
        <v>275</v>
      </c>
      <c r="F78" s="72">
        <f t="shared" si="11"/>
        <v>450050.31799999991</v>
      </c>
      <c r="G78" s="72">
        <f>G79+G82</f>
        <v>10570.075999999999</v>
      </c>
      <c r="H78" s="72">
        <f t="shared" ref="H78:P78" si="24">H79+H82</f>
        <v>12005.3</v>
      </c>
      <c r="I78" s="72">
        <f t="shared" si="24"/>
        <v>13330.987999999999</v>
      </c>
      <c r="J78" s="72">
        <f t="shared" si="24"/>
        <v>18302.075000000001</v>
      </c>
      <c r="K78" s="72">
        <f t="shared" si="24"/>
        <v>19695.760000000002</v>
      </c>
      <c r="L78" s="72">
        <f t="shared" si="24"/>
        <v>20827.715</v>
      </c>
      <c r="M78" s="72">
        <f>M79+M82</f>
        <v>21779.17</v>
      </c>
      <c r="N78" s="72">
        <f>N79+N82-0.01</f>
        <v>29801.414000000001</v>
      </c>
      <c r="O78" s="72">
        <f>O79+O82</f>
        <v>32392</v>
      </c>
      <c r="P78" s="72">
        <f t="shared" si="24"/>
        <v>36061.56</v>
      </c>
      <c r="Q78" s="72">
        <f t="shared" ref="Q78:V78" si="25">Q79+Q82</f>
        <v>35798.17</v>
      </c>
      <c r="R78" s="72">
        <f t="shared" si="25"/>
        <v>35798.17</v>
      </c>
      <c r="S78" s="72">
        <f t="shared" si="25"/>
        <v>40921.980000000003</v>
      </c>
      <c r="T78" s="72">
        <f t="shared" si="25"/>
        <v>40921.980000000003</v>
      </c>
      <c r="U78" s="72">
        <f t="shared" si="25"/>
        <v>40921.980000000003</v>
      </c>
      <c r="V78" s="72">
        <f t="shared" si="25"/>
        <v>40921.980000000003</v>
      </c>
      <c r="W78" s="129" t="s">
        <v>142</v>
      </c>
      <c r="X78" s="43"/>
    </row>
    <row r="79" spans="1:24" s="1" customFormat="1" ht="38.25" x14ac:dyDescent="0.25">
      <c r="A79" s="74" t="s">
        <v>45</v>
      </c>
      <c r="B79" s="76" t="s">
        <v>189</v>
      </c>
      <c r="C79" s="74" t="s">
        <v>141</v>
      </c>
      <c r="D79" s="74" t="s">
        <v>188</v>
      </c>
      <c r="E79" s="71" t="s">
        <v>276</v>
      </c>
      <c r="F79" s="72">
        <f t="shared" si="11"/>
        <v>69735.774000000005</v>
      </c>
      <c r="G79" s="72">
        <f>G80+G81</f>
        <v>2522.4969999999998</v>
      </c>
      <c r="H79" s="72">
        <f t="shared" ref="H79:L79" si="26">H80+H81</f>
        <v>2876.48</v>
      </c>
      <c r="I79" s="72">
        <f t="shared" si="26"/>
        <v>2666.482</v>
      </c>
      <c r="J79" s="72">
        <f t="shared" si="26"/>
        <v>2983.5169999999998</v>
      </c>
      <c r="K79" s="72">
        <f t="shared" si="26"/>
        <v>3519.7809999999999</v>
      </c>
      <c r="L79" s="72">
        <f t="shared" si="26"/>
        <v>2833.1709999999998</v>
      </c>
      <c r="M79" s="72">
        <f>M80+M81</f>
        <v>3945.44</v>
      </c>
      <c r="N79" s="72">
        <f>N80+N81</f>
        <v>4550.8360000000002</v>
      </c>
      <c r="O79" s="72">
        <f t="shared" ref="O79:V79" si="27">O80+O81</f>
        <v>5395.24</v>
      </c>
      <c r="P79" s="72">
        <f t="shared" si="27"/>
        <v>5617.97</v>
      </c>
      <c r="Q79" s="72">
        <f t="shared" si="27"/>
        <v>5354.58</v>
      </c>
      <c r="R79" s="72">
        <f t="shared" si="27"/>
        <v>5354.58</v>
      </c>
      <c r="S79" s="72">
        <f t="shared" si="27"/>
        <v>5528.8</v>
      </c>
      <c r="T79" s="72">
        <f t="shared" si="27"/>
        <v>5528.8</v>
      </c>
      <c r="U79" s="72">
        <f t="shared" si="27"/>
        <v>5528.8</v>
      </c>
      <c r="V79" s="72">
        <f t="shared" si="27"/>
        <v>5528.8</v>
      </c>
      <c r="W79" s="130"/>
      <c r="X79" s="43"/>
    </row>
    <row r="80" spans="1:24" ht="25.5" x14ac:dyDescent="0.25">
      <c r="A80" s="77" t="s">
        <v>81</v>
      </c>
      <c r="B80" s="70" t="s">
        <v>190</v>
      </c>
      <c r="C80" s="77" t="s">
        <v>141</v>
      </c>
      <c r="D80" s="77" t="s">
        <v>188</v>
      </c>
      <c r="E80" s="63" t="s">
        <v>277</v>
      </c>
      <c r="F80" s="72">
        <f t="shared" si="11"/>
        <v>68482.838000000018</v>
      </c>
      <c r="G80" s="78">
        <v>2394</v>
      </c>
      <c r="H80" s="78">
        <v>2380</v>
      </c>
      <c r="I80" s="78">
        <v>2258.0500000000002</v>
      </c>
      <c r="J80" s="78">
        <v>2763.99</v>
      </c>
      <c r="K80" s="78">
        <v>3519.7809999999999</v>
      </c>
      <c r="L80" s="78">
        <f>'приложение 4'!J338</f>
        <v>2833.1709999999998</v>
      </c>
      <c r="M80" s="78">
        <f>'приложение 4'!K338</f>
        <v>3945.44</v>
      </c>
      <c r="N80" s="78">
        <f>'приложение 4'!L338</f>
        <v>4550.8360000000002</v>
      </c>
      <c r="O80" s="78">
        <f>'приложение 4'!M338</f>
        <v>5395.24</v>
      </c>
      <c r="P80" s="78">
        <v>5617.97</v>
      </c>
      <c r="Q80" s="78">
        <v>5354.58</v>
      </c>
      <c r="R80" s="78">
        <v>5354.58</v>
      </c>
      <c r="S80" s="78">
        <v>5528.8</v>
      </c>
      <c r="T80" s="78">
        <v>5528.8</v>
      </c>
      <c r="U80" s="78">
        <v>5528.8</v>
      </c>
      <c r="V80" s="78">
        <v>5528.8</v>
      </c>
      <c r="W80" s="130"/>
    </row>
    <row r="81" spans="1:24" ht="38.25" x14ac:dyDescent="0.25">
      <c r="A81" s="77" t="s">
        <v>82</v>
      </c>
      <c r="B81" s="70" t="s">
        <v>48</v>
      </c>
      <c r="C81" s="77" t="s">
        <v>141</v>
      </c>
      <c r="D81" s="77" t="s">
        <v>188</v>
      </c>
      <c r="E81" s="63" t="s">
        <v>278</v>
      </c>
      <c r="F81" s="72">
        <f t="shared" si="11"/>
        <v>1252.9360000000001</v>
      </c>
      <c r="G81" s="78">
        <v>128.49700000000001</v>
      </c>
      <c r="H81" s="78">
        <v>496.48</v>
      </c>
      <c r="I81" s="78">
        <v>408.43200000000002</v>
      </c>
      <c r="J81" s="78">
        <v>219.52699999999999</v>
      </c>
      <c r="K81" s="78">
        <v>0</v>
      </c>
      <c r="L81" s="78">
        <v>0</v>
      </c>
      <c r="M81" s="78">
        <f>'приложение 4'!K343</f>
        <v>0</v>
      </c>
      <c r="N81" s="78">
        <f>'приложение 4'!L343</f>
        <v>0</v>
      </c>
      <c r="O81" s="78">
        <v>0</v>
      </c>
      <c r="P81" s="78">
        <v>0</v>
      </c>
      <c r="Q81" s="78">
        <v>0</v>
      </c>
      <c r="R81" s="78">
        <v>0</v>
      </c>
      <c r="S81" s="78">
        <v>0</v>
      </c>
      <c r="T81" s="78">
        <v>0</v>
      </c>
      <c r="U81" s="78">
        <v>0</v>
      </c>
      <c r="V81" s="78">
        <v>0</v>
      </c>
      <c r="W81" s="130"/>
    </row>
    <row r="82" spans="1:24" s="1" customFormat="1" ht="38.25" x14ac:dyDescent="0.25">
      <c r="A82" s="74" t="s">
        <v>49</v>
      </c>
      <c r="B82" s="76" t="s">
        <v>191</v>
      </c>
      <c r="C82" s="74" t="s">
        <v>141</v>
      </c>
      <c r="D82" s="74" t="s">
        <v>188</v>
      </c>
      <c r="E82" s="71" t="s">
        <v>279</v>
      </c>
      <c r="F82" s="72">
        <f t="shared" si="11"/>
        <v>380314.554</v>
      </c>
      <c r="G82" s="72">
        <f>G84+G85</f>
        <v>8047.5789999999997</v>
      </c>
      <c r="H82" s="72">
        <f t="shared" ref="H82:J82" si="28">H84+H85</f>
        <v>9128.82</v>
      </c>
      <c r="I82" s="72">
        <f t="shared" si="28"/>
        <v>10664.505999999999</v>
      </c>
      <c r="J82" s="72">
        <f t="shared" si="28"/>
        <v>15318.558000000001</v>
      </c>
      <c r="K82" s="72">
        <f>K84+K85+K83</f>
        <v>16175.979000000001</v>
      </c>
      <c r="L82" s="72">
        <f>L84+L85+L83</f>
        <v>17994.544000000002</v>
      </c>
      <c r="M82" s="72">
        <f>M84+M85+M83</f>
        <v>17833.73</v>
      </c>
      <c r="N82" s="72">
        <f>N84+N85+N83</f>
        <v>25250.588</v>
      </c>
      <c r="O82" s="72">
        <f>O84+O85+O83</f>
        <v>26996.76</v>
      </c>
      <c r="P82" s="72">
        <f t="shared" ref="P82" si="29">P84+P85+P83</f>
        <v>30443.59</v>
      </c>
      <c r="Q82" s="72">
        <f t="shared" ref="Q82:V82" si="30">Q84+Q85+Q83</f>
        <v>30443.59</v>
      </c>
      <c r="R82" s="72">
        <f t="shared" si="30"/>
        <v>30443.59</v>
      </c>
      <c r="S82" s="72">
        <f t="shared" si="30"/>
        <v>35393.18</v>
      </c>
      <c r="T82" s="72">
        <f t="shared" si="30"/>
        <v>35393.18</v>
      </c>
      <c r="U82" s="72">
        <f t="shared" si="30"/>
        <v>35393.18</v>
      </c>
      <c r="V82" s="72">
        <f t="shared" si="30"/>
        <v>35393.18</v>
      </c>
      <c r="W82" s="130"/>
      <c r="X82" s="43"/>
    </row>
    <row r="83" spans="1:24" x14ac:dyDescent="0.25">
      <c r="A83" s="139" t="s">
        <v>83</v>
      </c>
      <c r="B83" s="136" t="s">
        <v>12</v>
      </c>
      <c r="C83" s="77" t="s">
        <v>141</v>
      </c>
      <c r="D83" s="77" t="s">
        <v>188</v>
      </c>
      <c r="E83" s="63" t="s">
        <v>280</v>
      </c>
      <c r="F83" s="72">
        <f t="shared" si="11"/>
        <v>323757.99799999996</v>
      </c>
      <c r="G83" s="78">
        <v>0</v>
      </c>
      <c r="H83" s="78">
        <v>0</v>
      </c>
      <c r="I83" s="78">
        <v>0</v>
      </c>
      <c r="J83" s="78">
        <v>0</v>
      </c>
      <c r="K83" s="78">
        <v>2778.886</v>
      </c>
      <c r="L83" s="78">
        <f>'приложение 4'!J353</f>
        <v>17994.544000000002</v>
      </c>
      <c r="M83" s="78">
        <f>'приложение 4'!K353</f>
        <v>17833.73</v>
      </c>
      <c r="N83" s="78">
        <f>'приложение 4'!L353</f>
        <v>25250.588</v>
      </c>
      <c r="O83" s="78">
        <f>'приложение 4'!M353</f>
        <v>26996.76</v>
      </c>
      <c r="P83" s="78">
        <v>30443.59</v>
      </c>
      <c r="Q83" s="78">
        <v>30443.59</v>
      </c>
      <c r="R83" s="78">
        <v>30443.59</v>
      </c>
      <c r="S83" s="78">
        <v>35393.18</v>
      </c>
      <c r="T83" s="78">
        <v>35393.18</v>
      </c>
      <c r="U83" s="78">
        <v>35393.18</v>
      </c>
      <c r="V83" s="78">
        <v>35393.18</v>
      </c>
      <c r="W83" s="130"/>
    </row>
    <row r="84" spans="1:24" x14ac:dyDescent="0.25">
      <c r="A84" s="139"/>
      <c r="B84" s="136"/>
      <c r="C84" s="77" t="s">
        <v>141</v>
      </c>
      <c r="D84" s="77" t="s">
        <v>188</v>
      </c>
      <c r="E84" s="63" t="s">
        <v>281</v>
      </c>
      <c r="F84" s="72">
        <f t="shared" si="11"/>
        <v>52037.449000000001</v>
      </c>
      <c r="G84" s="78">
        <v>7434.2939999999999</v>
      </c>
      <c r="H84" s="78">
        <v>7751.5</v>
      </c>
      <c r="I84" s="78">
        <v>8993.5679999999993</v>
      </c>
      <c r="J84" s="78">
        <v>14460.994000000001</v>
      </c>
      <c r="K84" s="78">
        <v>13397.093000000001</v>
      </c>
      <c r="L84" s="78">
        <v>0</v>
      </c>
      <c r="M84" s="78">
        <v>0</v>
      </c>
      <c r="N84" s="78">
        <v>0</v>
      </c>
      <c r="O84" s="78">
        <v>0</v>
      </c>
      <c r="P84" s="78">
        <v>0</v>
      </c>
      <c r="Q84" s="78">
        <v>0</v>
      </c>
      <c r="R84" s="78">
        <v>0</v>
      </c>
      <c r="S84" s="78">
        <v>0</v>
      </c>
      <c r="T84" s="78">
        <v>0</v>
      </c>
      <c r="U84" s="78">
        <v>0</v>
      </c>
      <c r="V84" s="78">
        <v>0</v>
      </c>
      <c r="W84" s="130"/>
    </row>
    <row r="85" spans="1:24" ht="51" x14ac:dyDescent="0.25">
      <c r="A85" s="77" t="s">
        <v>84</v>
      </c>
      <c r="B85" s="70" t="s">
        <v>192</v>
      </c>
      <c r="C85" s="77" t="s">
        <v>141</v>
      </c>
      <c r="D85" s="77" t="s">
        <v>188</v>
      </c>
      <c r="E85" s="63" t="s">
        <v>282</v>
      </c>
      <c r="F85" s="72">
        <f t="shared" si="11"/>
        <v>4519.107</v>
      </c>
      <c r="G85" s="78">
        <v>613.28499999999997</v>
      </c>
      <c r="H85" s="78">
        <v>1377.32</v>
      </c>
      <c r="I85" s="78">
        <v>1670.9380000000001</v>
      </c>
      <c r="J85" s="78">
        <v>857.56399999999996</v>
      </c>
      <c r="K85" s="78">
        <v>0</v>
      </c>
      <c r="L85" s="78">
        <v>0</v>
      </c>
      <c r="M85" s="78">
        <f>'приложение 4'!K358</f>
        <v>0</v>
      </c>
      <c r="N85" s="78">
        <f>'приложение 4'!L358</f>
        <v>0</v>
      </c>
      <c r="O85" s="78">
        <v>0</v>
      </c>
      <c r="P85" s="78">
        <v>0</v>
      </c>
      <c r="Q85" s="78">
        <v>0</v>
      </c>
      <c r="R85" s="78">
        <v>0</v>
      </c>
      <c r="S85" s="78">
        <v>0</v>
      </c>
      <c r="T85" s="78">
        <v>0</v>
      </c>
      <c r="U85" s="78">
        <v>0</v>
      </c>
      <c r="V85" s="78">
        <v>0</v>
      </c>
      <c r="W85" s="130"/>
    </row>
    <row r="86" spans="1:24" s="1" customFormat="1" ht="38.25" x14ac:dyDescent="0.25">
      <c r="A86" s="74" t="s">
        <v>52</v>
      </c>
      <c r="B86" s="76" t="s">
        <v>53</v>
      </c>
      <c r="C86" s="74" t="s">
        <v>143</v>
      </c>
      <c r="D86" s="74" t="s">
        <v>193</v>
      </c>
      <c r="E86" s="71" t="s">
        <v>194</v>
      </c>
      <c r="F86" s="72">
        <f t="shared" si="11"/>
        <v>23755.212</v>
      </c>
      <c r="G86" s="72">
        <f t="shared" ref="G86" si="31">G87+G89</f>
        <v>350</v>
      </c>
      <c r="H86" s="72">
        <f>H87+H89+H93</f>
        <v>0</v>
      </c>
      <c r="I86" s="72">
        <f t="shared" ref="I86:V86" si="32">I87+I89+I93</f>
        <v>0</v>
      </c>
      <c r="J86" s="72">
        <f t="shared" si="32"/>
        <v>0</v>
      </c>
      <c r="K86" s="72">
        <f t="shared" si="32"/>
        <v>0</v>
      </c>
      <c r="L86" s="72">
        <f t="shared" si="32"/>
        <v>693</v>
      </c>
      <c r="M86" s="72">
        <f t="shared" si="32"/>
        <v>376.2</v>
      </c>
      <c r="N86" s="72">
        <f t="shared" si="32"/>
        <v>3229.0219999999999</v>
      </c>
      <c r="O86" s="72">
        <f t="shared" si="32"/>
        <v>19106.990000000002</v>
      </c>
      <c r="P86" s="72">
        <f t="shared" si="32"/>
        <v>0</v>
      </c>
      <c r="Q86" s="72">
        <f t="shared" si="32"/>
        <v>0</v>
      </c>
      <c r="R86" s="72">
        <f t="shared" si="32"/>
        <v>0</v>
      </c>
      <c r="S86" s="72">
        <f t="shared" si="32"/>
        <v>0</v>
      </c>
      <c r="T86" s="72">
        <f t="shared" si="32"/>
        <v>0</v>
      </c>
      <c r="U86" s="72">
        <f t="shared" si="32"/>
        <v>0</v>
      </c>
      <c r="V86" s="72">
        <f t="shared" si="32"/>
        <v>0</v>
      </c>
      <c r="W86" s="142" t="s">
        <v>195</v>
      </c>
      <c r="X86" s="43"/>
    </row>
    <row r="87" spans="1:24" s="1" customFormat="1" ht="51" x14ac:dyDescent="0.25">
      <c r="A87" s="74" t="s">
        <v>54</v>
      </c>
      <c r="B87" s="76" t="s">
        <v>232</v>
      </c>
      <c r="C87" s="74" t="s">
        <v>143</v>
      </c>
      <c r="D87" s="74" t="s">
        <v>193</v>
      </c>
      <c r="E87" s="71" t="s">
        <v>196</v>
      </c>
      <c r="F87" s="72">
        <f t="shared" si="11"/>
        <v>350</v>
      </c>
      <c r="G87" s="72">
        <f t="shared" ref="G87:V87" si="33">G88</f>
        <v>350</v>
      </c>
      <c r="H87" s="72">
        <f t="shared" si="33"/>
        <v>0</v>
      </c>
      <c r="I87" s="72">
        <f t="shared" si="33"/>
        <v>0</v>
      </c>
      <c r="J87" s="72">
        <f t="shared" si="33"/>
        <v>0</v>
      </c>
      <c r="K87" s="72">
        <f t="shared" si="33"/>
        <v>0</v>
      </c>
      <c r="L87" s="72">
        <f t="shared" si="33"/>
        <v>0</v>
      </c>
      <c r="M87" s="72">
        <f>M88</f>
        <v>0</v>
      </c>
      <c r="N87" s="72">
        <f t="shared" si="33"/>
        <v>0</v>
      </c>
      <c r="O87" s="72">
        <f t="shared" si="33"/>
        <v>0</v>
      </c>
      <c r="P87" s="72">
        <f t="shared" si="33"/>
        <v>0</v>
      </c>
      <c r="Q87" s="72">
        <f t="shared" si="33"/>
        <v>0</v>
      </c>
      <c r="R87" s="72">
        <f t="shared" si="33"/>
        <v>0</v>
      </c>
      <c r="S87" s="72">
        <f t="shared" si="33"/>
        <v>0</v>
      </c>
      <c r="T87" s="72">
        <f t="shared" si="33"/>
        <v>0</v>
      </c>
      <c r="U87" s="72">
        <f t="shared" si="33"/>
        <v>0</v>
      </c>
      <c r="V87" s="72">
        <f t="shared" si="33"/>
        <v>0</v>
      </c>
      <c r="W87" s="142"/>
      <c r="X87" s="43"/>
    </row>
    <row r="88" spans="1:24" ht="38.25" x14ac:dyDescent="0.25">
      <c r="A88" s="77" t="s">
        <v>85</v>
      </c>
      <c r="B88" s="70" t="s">
        <v>55</v>
      </c>
      <c r="C88" s="77" t="s">
        <v>143</v>
      </c>
      <c r="D88" s="77" t="s">
        <v>193</v>
      </c>
      <c r="E88" s="63" t="s">
        <v>196</v>
      </c>
      <c r="F88" s="72">
        <f t="shared" si="11"/>
        <v>350</v>
      </c>
      <c r="G88" s="78">
        <v>350</v>
      </c>
      <c r="H88" s="78">
        <v>0</v>
      </c>
      <c r="I88" s="78">
        <v>0</v>
      </c>
      <c r="J88" s="78">
        <v>0</v>
      </c>
      <c r="K88" s="78">
        <v>0</v>
      </c>
      <c r="L88" s="78">
        <v>0</v>
      </c>
      <c r="M88" s="78">
        <v>0</v>
      </c>
      <c r="N88" s="78">
        <f>'приложение 4'!L373</f>
        <v>0</v>
      </c>
      <c r="O88" s="78">
        <v>0</v>
      </c>
      <c r="P88" s="78">
        <v>0</v>
      </c>
      <c r="Q88" s="78">
        <v>0</v>
      </c>
      <c r="R88" s="78">
        <v>0</v>
      </c>
      <c r="S88" s="78">
        <v>0</v>
      </c>
      <c r="T88" s="78">
        <v>0</v>
      </c>
      <c r="U88" s="78">
        <v>0</v>
      </c>
      <c r="V88" s="78">
        <v>0</v>
      </c>
      <c r="W88" s="142"/>
    </row>
    <row r="89" spans="1:24" s="1" customFormat="1" ht="63.75" x14ac:dyDescent="0.25">
      <c r="A89" s="74" t="s">
        <v>113</v>
      </c>
      <c r="B89" s="76" t="s">
        <v>197</v>
      </c>
      <c r="C89" s="74" t="s">
        <v>143</v>
      </c>
      <c r="D89" s="74" t="s">
        <v>193</v>
      </c>
      <c r="E89" s="71" t="s">
        <v>198</v>
      </c>
      <c r="F89" s="72">
        <f t="shared" si="11"/>
        <v>23068.412</v>
      </c>
      <c r="G89" s="72">
        <f>G90+G91+G92</f>
        <v>0</v>
      </c>
      <c r="H89" s="72">
        <f t="shared" ref="H89:P89" si="34">H90+H91+H92</f>
        <v>0</v>
      </c>
      <c r="I89" s="72">
        <f t="shared" si="34"/>
        <v>0</v>
      </c>
      <c r="J89" s="72">
        <f t="shared" si="34"/>
        <v>0</v>
      </c>
      <c r="K89" s="72">
        <f t="shared" si="34"/>
        <v>0</v>
      </c>
      <c r="L89" s="72">
        <f t="shared" si="34"/>
        <v>693</v>
      </c>
      <c r="M89" s="72">
        <f t="shared" si="34"/>
        <v>39.4</v>
      </c>
      <c r="N89" s="72">
        <f>N90+N91+N92</f>
        <v>3229.0219999999999</v>
      </c>
      <c r="O89" s="72">
        <f>O90+O91+O92</f>
        <v>19106.990000000002</v>
      </c>
      <c r="P89" s="72">
        <f t="shared" si="34"/>
        <v>0</v>
      </c>
      <c r="Q89" s="72">
        <f t="shared" ref="Q89:V89" si="35">Q90+Q91+Q92</f>
        <v>0</v>
      </c>
      <c r="R89" s="72">
        <f t="shared" si="35"/>
        <v>0</v>
      </c>
      <c r="S89" s="72">
        <f t="shared" si="35"/>
        <v>0</v>
      </c>
      <c r="T89" s="72">
        <f t="shared" si="35"/>
        <v>0</v>
      </c>
      <c r="U89" s="72">
        <f t="shared" si="35"/>
        <v>0</v>
      </c>
      <c r="V89" s="72">
        <f t="shared" si="35"/>
        <v>0</v>
      </c>
      <c r="W89" s="142"/>
      <c r="X89" s="43"/>
    </row>
    <row r="90" spans="1:24" ht="25.5" x14ac:dyDescent="0.25">
      <c r="A90" s="77" t="s">
        <v>199</v>
      </c>
      <c r="B90" s="70" t="s">
        <v>110</v>
      </c>
      <c r="C90" s="77" t="s">
        <v>143</v>
      </c>
      <c r="D90" s="77" t="s">
        <v>193</v>
      </c>
      <c r="E90" s="63" t="s">
        <v>200</v>
      </c>
      <c r="F90" s="72">
        <f t="shared" si="11"/>
        <v>17549.888999999999</v>
      </c>
      <c r="G90" s="78">
        <v>0</v>
      </c>
      <c r="H90" s="78">
        <v>0</v>
      </c>
      <c r="I90" s="78">
        <v>0</v>
      </c>
      <c r="J90" s="78">
        <v>0</v>
      </c>
      <c r="K90" s="78">
        <v>0</v>
      </c>
      <c r="L90" s="78">
        <v>0</v>
      </c>
      <c r="M90" s="78">
        <f>'приложение 4'!K383</f>
        <v>0</v>
      </c>
      <c r="N90" s="78">
        <f>'приложение 4'!L383</f>
        <v>835.70899999999995</v>
      </c>
      <c r="O90" s="78">
        <f>'приложение 4'!M383+'приложение 4'!M382</f>
        <v>16714.18</v>
      </c>
      <c r="P90" s="78">
        <f t="shared" ref="P90" si="36">Q90+W90+X90+Y90+Z90+AA90+AB90+AC90+AD90+AE90+AF90</f>
        <v>0</v>
      </c>
      <c r="Q90" s="78">
        <f t="shared" ref="Q90" si="37">R90+X90+Y90+Z90+AA90+AB90+AC90+AD90+AE90+AF90+AG90</f>
        <v>0</v>
      </c>
      <c r="R90" s="78">
        <f t="shared" ref="R90" si="38">S90+Y90+Z90+AA90+AB90+AC90+AD90+AE90+AF90+AG90+AH90</f>
        <v>0</v>
      </c>
      <c r="S90" s="78">
        <f t="shared" ref="S90" si="39">T90+Z90+AA90+AB90+AC90+AD90+AE90+AF90+AG90+AH90+AI90</f>
        <v>0</v>
      </c>
      <c r="T90" s="78">
        <f t="shared" ref="T90" si="40">U90+AA90+AB90+AC90+AD90+AE90+AF90+AG90+AH90+AI90+AJ90</f>
        <v>0</v>
      </c>
      <c r="U90" s="78">
        <f t="shared" ref="U90" si="41">V90+AB90+AC90+AD90+AE90+AF90+AG90+AH90+AI90+AJ90+AK90</f>
        <v>0</v>
      </c>
      <c r="V90" s="78">
        <f t="shared" ref="V90" si="42">W90+AC90+AD90+AE90+AF90+AG90+AH90+AI90+AJ90+AK90+AL90</f>
        <v>0</v>
      </c>
      <c r="W90" s="142"/>
    </row>
    <row r="91" spans="1:24" ht="38.25" x14ac:dyDescent="0.25">
      <c r="A91" s="77" t="s">
        <v>201</v>
      </c>
      <c r="B91" s="70" t="s">
        <v>111</v>
      </c>
      <c r="C91" s="77" t="s">
        <v>143</v>
      </c>
      <c r="D91" s="77" t="s">
        <v>193</v>
      </c>
      <c r="E91" s="63" t="s">
        <v>202</v>
      </c>
      <c r="F91" s="72">
        <f t="shared" si="11"/>
        <v>693</v>
      </c>
      <c r="G91" s="78">
        <v>0</v>
      </c>
      <c r="H91" s="78">
        <v>0</v>
      </c>
      <c r="I91" s="78">
        <v>0</v>
      </c>
      <c r="J91" s="78">
        <v>0</v>
      </c>
      <c r="K91" s="78">
        <v>0</v>
      </c>
      <c r="L91" s="78">
        <v>693</v>
      </c>
      <c r="M91" s="78">
        <f>'приложение 4'!K388</f>
        <v>0</v>
      </c>
      <c r="N91" s="78">
        <f>'приложение 4'!L388</f>
        <v>0</v>
      </c>
      <c r="O91" s="78">
        <v>0</v>
      </c>
      <c r="P91" s="78">
        <v>0</v>
      </c>
      <c r="Q91" s="78">
        <v>0</v>
      </c>
      <c r="R91" s="78">
        <v>0</v>
      </c>
      <c r="S91" s="78">
        <v>0</v>
      </c>
      <c r="T91" s="78">
        <v>0</v>
      </c>
      <c r="U91" s="78">
        <v>0</v>
      </c>
      <c r="V91" s="78">
        <v>0</v>
      </c>
      <c r="W91" s="143"/>
    </row>
    <row r="92" spans="1:24" ht="38.25" x14ac:dyDescent="0.25">
      <c r="A92" s="77" t="s">
        <v>203</v>
      </c>
      <c r="B92" s="70" t="s">
        <v>219</v>
      </c>
      <c r="C92" s="77" t="s">
        <v>143</v>
      </c>
      <c r="D92" s="77" t="s">
        <v>193</v>
      </c>
      <c r="E92" s="63" t="s">
        <v>220</v>
      </c>
      <c r="F92" s="72">
        <f t="shared" si="11"/>
        <v>4825.5230000000001</v>
      </c>
      <c r="G92" s="78">
        <v>0</v>
      </c>
      <c r="H92" s="78">
        <v>0</v>
      </c>
      <c r="I92" s="78">
        <v>0</v>
      </c>
      <c r="J92" s="78">
        <v>0</v>
      </c>
      <c r="K92" s="78">
        <v>0</v>
      </c>
      <c r="L92" s="78">
        <v>0</v>
      </c>
      <c r="M92" s="78">
        <f>'приложение 4'!K393</f>
        <v>39.4</v>
      </c>
      <c r="N92" s="78">
        <f>'приложение 4'!L393</f>
        <v>2393.3130000000001</v>
      </c>
      <c r="O92" s="78">
        <f>'приложение 4'!M393</f>
        <v>2392.81</v>
      </c>
      <c r="P92" s="78">
        <f t="shared" ref="P92" si="43">Q92+W92+X92+Y92+Z92+AA92+AB92+AC92+AD92+AE92+AF92</f>
        <v>0</v>
      </c>
      <c r="Q92" s="78">
        <f t="shared" ref="Q92" si="44">R92+X92+Y92+Z92+AA92+AB92+AC92+AD92+AE92+AF92+AG92</f>
        <v>0</v>
      </c>
      <c r="R92" s="78">
        <f t="shared" ref="R92" si="45">S92+Y92+Z92+AA92+AB92+AC92+AD92+AE92+AF92+AG92+AH92</f>
        <v>0</v>
      </c>
      <c r="S92" s="78">
        <f t="shared" ref="S92" si="46">T92+Z92+AA92+AB92+AC92+AD92+AE92+AF92+AG92+AH92+AI92</f>
        <v>0</v>
      </c>
      <c r="T92" s="78">
        <f t="shared" ref="T92" si="47">U92+AA92+AB92+AC92+AD92+AE92+AF92+AG92+AH92+AI92+AJ92</f>
        <v>0</v>
      </c>
      <c r="U92" s="78">
        <f t="shared" ref="U92" si="48">V92+AB92+AC92+AD92+AE92+AF92+AG92+AH92+AI92+AJ92+AK92</f>
        <v>0</v>
      </c>
      <c r="V92" s="78">
        <f t="shared" ref="V92" si="49">W92+AC92+AD92+AE92+AF92+AG92+AH92+AI92+AJ92+AK92+AL92</f>
        <v>0</v>
      </c>
      <c r="W92" s="81"/>
    </row>
    <row r="93" spans="1:24" s="1" customFormat="1" ht="38.25" x14ac:dyDescent="0.25">
      <c r="A93" s="74" t="s">
        <v>233</v>
      </c>
      <c r="B93" s="76" t="s">
        <v>235</v>
      </c>
      <c r="C93" s="74" t="s">
        <v>143</v>
      </c>
      <c r="D93" s="74" t="s">
        <v>193</v>
      </c>
      <c r="E93" s="71" t="s">
        <v>236</v>
      </c>
      <c r="F93" s="72">
        <f t="shared" si="11"/>
        <v>336.8</v>
      </c>
      <c r="G93" s="72">
        <f t="shared" ref="G93:L93" si="50">G94+G95</f>
        <v>0</v>
      </c>
      <c r="H93" s="72">
        <f t="shared" si="50"/>
        <v>0</v>
      </c>
      <c r="I93" s="72">
        <f t="shared" si="50"/>
        <v>0</v>
      </c>
      <c r="J93" s="72">
        <f t="shared" si="50"/>
        <v>0</v>
      </c>
      <c r="K93" s="72">
        <f t="shared" si="50"/>
        <v>0</v>
      </c>
      <c r="L93" s="72">
        <f t="shared" si="50"/>
        <v>0</v>
      </c>
      <c r="M93" s="72">
        <f>M94</f>
        <v>336.8</v>
      </c>
      <c r="N93" s="72">
        <f>N94</f>
        <v>0</v>
      </c>
      <c r="O93" s="72">
        <f t="shared" ref="O93:V93" si="51">O94</f>
        <v>0</v>
      </c>
      <c r="P93" s="72">
        <f t="shared" si="51"/>
        <v>0</v>
      </c>
      <c r="Q93" s="72">
        <f t="shared" si="51"/>
        <v>0</v>
      </c>
      <c r="R93" s="72">
        <f t="shared" si="51"/>
        <v>0</v>
      </c>
      <c r="S93" s="72">
        <f t="shared" si="51"/>
        <v>0</v>
      </c>
      <c r="T93" s="72">
        <f t="shared" si="51"/>
        <v>0</v>
      </c>
      <c r="U93" s="72">
        <f t="shared" si="51"/>
        <v>0</v>
      </c>
      <c r="V93" s="72">
        <f t="shared" si="51"/>
        <v>0</v>
      </c>
      <c r="W93" s="82"/>
      <c r="X93" s="43"/>
    </row>
    <row r="94" spans="1:24" ht="38.25" x14ac:dyDescent="0.25">
      <c r="A94" s="77" t="s">
        <v>234</v>
      </c>
      <c r="B94" s="70" t="s">
        <v>133</v>
      </c>
      <c r="C94" s="77" t="s">
        <v>143</v>
      </c>
      <c r="D94" s="77" t="s">
        <v>193</v>
      </c>
      <c r="E94" s="63" t="s">
        <v>204</v>
      </c>
      <c r="F94" s="72">
        <f t="shared" si="11"/>
        <v>336.8</v>
      </c>
      <c r="G94" s="78">
        <v>0</v>
      </c>
      <c r="H94" s="78">
        <v>0</v>
      </c>
      <c r="I94" s="78">
        <v>0</v>
      </c>
      <c r="J94" s="78">
        <v>0</v>
      </c>
      <c r="K94" s="78">
        <v>0</v>
      </c>
      <c r="L94" s="78">
        <v>0</v>
      </c>
      <c r="M94" s="78">
        <f>'приложение 4'!K403</f>
        <v>336.8</v>
      </c>
      <c r="N94" s="78">
        <f>'приложение 4'!L403</f>
        <v>0</v>
      </c>
      <c r="O94" s="78">
        <v>0</v>
      </c>
      <c r="P94" s="78">
        <v>0</v>
      </c>
      <c r="Q94" s="78">
        <v>0</v>
      </c>
      <c r="R94" s="78">
        <v>0</v>
      </c>
      <c r="S94" s="78">
        <v>0</v>
      </c>
      <c r="T94" s="78">
        <v>0</v>
      </c>
      <c r="U94" s="78">
        <v>0</v>
      </c>
      <c r="V94" s="78">
        <v>0</v>
      </c>
      <c r="W94" s="83" t="s">
        <v>142</v>
      </c>
    </row>
    <row r="95" spans="1:24" ht="25.5" customHeight="1" x14ac:dyDescent="0.25">
      <c r="A95" s="84">
        <v>6</v>
      </c>
      <c r="B95" s="85" t="s">
        <v>400</v>
      </c>
      <c r="C95" s="86" t="s">
        <v>141</v>
      </c>
      <c r="D95" s="84"/>
      <c r="E95" s="84" t="s">
        <v>406</v>
      </c>
      <c r="F95" s="87">
        <v>896.61</v>
      </c>
      <c r="G95" s="78">
        <v>0</v>
      </c>
      <c r="H95" s="78">
        <v>0</v>
      </c>
      <c r="I95" s="78">
        <v>0</v>
      </c>
      <c r="J95" s="78">
        <v>0</v>
      </c>
      <c r="K95" s="78">
        <v>0</v>
      </c>
      <c r="L95" s="78">
        <v>0</v>
      </c>
      <c r="M95" s="78">
        <v>0</v>
      </c>
      <c r="N95" s="78">
        <v>0</v>
      </c>
      <c r="O95" s="78">
        <v>0</v>
      </c>
      <c r="P95" s="84">
        <f>P96</f>
        <v>896.61</v>
      </c>
      <c r="Q95" s="78">
        <v>0</v>
      </c>
      <c r="R95" s="78">
        <v>0</v>
      </c>
      <c r="S95" s="78">
        <v>0</v>
      </c>
      <c r="T95" s="78">
        <v>0</v>
      </c>
      <c r="U95" s="78">
        <v>0</v>
      </c>
      <c r="V95" s="78">
        <v>0</v>
      </c>
      <c r="W95" s="140" t="s">
        <v>402</v>
      </c>
    </row>
    <row r="96" spans="1:24" ht="24" customHeight="1" x14ac:dyDescent="0.25">
      <c r="A96" s="86" t="s">
        <v>403</v>
      </c>
      <c r="B96" s="88" t="s">
        <v>399</v>
      </c>
      <c r="C96" s="86" t="s">
        <v>141</v>
      </c>
      <c r="D96" s="84"/>
      <c r="E96" s="84" t="s">
        <v>406</v>
      </c>
      <c r="F96" s="84">
        <v>896.61</v>
      </c>
      <c r="G96" s="78">
        <v>0</v>
      </c>
      <c r="H96" s="78">
        <v>0</v>
      </c>
      <c r="I96" s="78">
        <v>0</v>
      </c>
      <c r="J96" s="78">
        <v>0</v>
      </c>
      <c r="K96" s="78">
        <v>0</v>
      </c>
      <c r="L96" s="78">
        <v>0</v>
      </c>
      <c r="M96" s="78">
        <v>0</v>
      </c>
      <c r="N96" s="78">
        <v>0</v>
      </c>
      <c r="O96" s="78">
        <v>0</v>
      </c>
      <c r="P96" s="84">
        <v>896.61</v>
      </c>
      <c r="Q96" s="78">
        <v>0</v>
      </c>
      <c r="R96" s="78">
        <v>0</v>
      </c>
      <c r="S96" s="78">
        <v>0</v>
      </c>
      <c r="T96" s="78">
        <v>0</v>
      </c>
      <c r="U96" s="78">
        <v>0</v>
      </c>
      <c r="V96" s="78">
        <v>0</v>
      </c>
      <c r="W96" s="141"/>
    </row>
  </sheetData>
  <mergeCells count="19">
    <mergeCell ref="W95:W96"/>
    <mergeCell ref="W86:W91"/>
    <mergeCell ref="W55:W67"/>
    <mergeCell ref="W78:W85"/>
    <mergeCell ref="A83:A84"/>
    <mergeCell ref="B83:B84"/>
    <mergeCell ref="W41:W46"/>
    <mergeCell ref="O1:W2"/>
    <mergeCell ref="A3:W4"/>
    <mergeCell ref="A6:A8"/>
    <mergeCell ref="B6:B8"/>
    <mergeCell ref="C6:E7"/>
    <mergeCell ref="W6:W8"/>
    <mergeCell ref="A10:A13"/>
    <mergeCell ref="B10:B13"/>
    <mergeCell ref="W14:W38"/>
    <mergeCell ref="A37:A38"/>
    <mergeCell ref="B37:B38"/>
    <mergeCell ref="F6:V7"/>
  </mergeCells>
  <pageMargins left="0" right="0" top="0" bottom="0" header="0.31496062992125984" footer="0.31496062992125984"/>
  <pageSetup paperSize="9" scale="4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39"/>
  <sheetViews>
    <sheetView tabSelected="1" topLeftCell="C1" zoomScale="118" zoomScaleNormal="118" workbookViewId="0">
      <selection activeCell="N154" sqref="N154"/>
    </sheetView>
  </sheetViews>
  <sheetFormatPr defaultRowHeight="22.5" customHeight="1" x14ac:dyDescent="0.25"/>
  <cols>
    <col min="1" max="1" width="7.28515625" style="31" customWidth="1"/>
    <col min="2" max="2" width="27.140625" style="31" customWidth="1"/>
    <col min="3" max="3" width="22.85546875" style="31" customWidth="1"/>
    <col min="4" max="4" width="13.7109375" style="37" customWidth="1"/>
    <col min="5" max="5" width="9.7109375" style="31" customWidth="1"/>
    <col min="6" max="6" width="11.85546875" style="31" customWidth="1"/>
    <col min="7" max="7" width="10.28515625" style="45" customWidth="1"/>
    <col min="8" max="8" width="11.42578125" style="31" customWidth="1"/>
    <col min="9" max="9" width="12.85546875" style="31" customWidth="1"/>
    <col min="10" max="10" width="15" style="31" customWidth="1"/>
    <col min="11" max="11" width="14" style="31" customWidth="1"/>
    <col min="12" max="12" width="13.28515625" style="31" customWidth="1"/>
    <col min="13" max="13" width="12.42578125" style="31" customWidth="1"/>
    <col min="14" max="20" width="12.5703125" style="31" customWidth="1"/>
    <col min="21" max="21" width="17.85546875" style="31" customWidth="1"/>
  </cols>
  <sheetData>
    <row r="1" spans="1:21" s="32" customFormat="1" ht="22.5" customHeight="1" x14ac:dyDescent="0.3">
      <c r="A1" s="167" t="s">
        <v>56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167"/>
      <c r="T1" s="167"/>
      <c r="U1" s="167"/>
    </row>
    <row r="2" spans="1:21" s="32" customFormat="1" ht="36" customHeight="1" x14ac:dyDescent="0.3">
      <c r="A2" s="46"/>
      <c r="B2" s="46"/>
      <c r="C2" s="47"/>
      <c r="D2" s="48"/>
      <c r="E2" s="46"/>
      <c r="F2" s="46"/>
      <c r="G2" s="47"/>
      <c r="H2" s="46"/>
      <c r="I2" s="46"/>
      <c r="J2" s="46"/>
      <c r="K2" s="46"/>
      <c r="L2" s="46"/>
      <c r="M2" s="170" t="s">
        <v>370</v>
      </c>
      <c r="N2" s="170"/>
      <c r="O2" s="170"/>
      <c r="P2" s="170"/>
      <c r="Q2" s="170"/>
      <c r="R2" s="170"/>
      <c r="S2" s="170"/>
      <c r="T2" s="170"/>
      <c r="U2" s="170"/>
    </row>
    <row r="3" spans="1:21" ht="22.5" customHeight="1" x14ac:dyDescent="0.25">
      <c r="A3" s="29"/>
      <c r="B3" s="29"/>
      <c r="C3" s="33"/>
      <c r="D3" s="34"/>
      <c r="E3" s="29"/>
      <c r="F3" s="29"/>
      <c r="G3" s="33"/>
      <c r="H3" s="29"/>
      <c r="I3" s="29"/>
      <c r="J3" s="29"/>
      <c r="K3" s="29"/>
      <c r="L3" s="29"/>
      <c r="M3" s="35"/>
      <c r="N3" s="35"/>
      <c r="O3" s="35"/>
      <c r="P3" s="35"/>
      <c r="Q3" s="35"/>
      <c r="R3" s="35"/>
      <c r="S3" s="35"/>
      <c r="T3" s="35"/>
      <c r="U3" s="35"/>
    </row>
    <row r="4" spans="1:21" s="32" customFormat="1" ht="22.5" customHeight="1" x14ac:dyDescent="0.3">
      <c r="A4" s="168" t="s">
        <v>390</v>
      </c>
      <c r="B4" s="168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</row>
    <row r="5" spans="1:21" ht="22.5" customHeight="1" x14ac:dyDescent="0.25">
      <c r="A5" s="30"/>
      <c r="B5" s="36"/>
      <c r="C5" s="30"/>
      <c r="D5" s="30"/>
      <c r="E5" s="30"/>
      <c r="F5" s="30"/>
      <c r="G5" s="44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</row>
    <row r="6" spans="1:21" s="37" customFormat="1" ht="22.5" customHeight="1" x14ac:dyDescent="0.2">
      <c r="A6" s="169" t="s">
        <v>0</v>
      </c>
      <c r="B6" s="154" t="s">
        <v>1</v>
      </c>
      <c r="C6" s="169" t="s">
        <v>391</v>
      </c>
      <c r="D6" s="171" t="s">
        <v>392</v>
      </c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3"/>
      <c r="U6" s="169" t="s">
        <v>91</v>
      </c>
    </row>
    <row r="7" spans="1:21" s="37" customFormat="1" ht="22.5" customHeight="1" x14ac:dyDescent="0.2">
      <c r="A7" s="169"/>
      <c r="B7" s="154"/>
      <c r="C7" s="169"/>
      <c r="D7" s="57" t="s">
        <v>3</v>
      </c>
      <c r="E7" s="57">
        <v>2015</v>
      </c>
      <c r="F7" s="57">
        <v>2016</v>
      </c>
      <c r="G7" s="57">
        <v>2017</v>
      </c>
      <c r="H7" s="57">
        <v>2018</v>
      </c>
      <c r="I7" s="57">
        <v>2019</v>
      </c>
      <c r="J7" s="57">
        <v>2020</v>
      </c>
      <c r="K7" s="57">
        <v>2021</v>
      </c>
      <c r="L7" s="57">
        <v>2022</v>
      </c>
      <c r="M7" s="57">
        <v>2023</v>
      </c>
      <c r="N7" s="103">
        <v>2024</v>
      </c>
      <c r="O7" s="57">
        <v>2025</v>
      </c>
      <c r="P7" s="57">
        <v>2026</v>
      </c>
      <c r="Q7" s="57">
        <v>2027</v>
      </c>
      <c r="R7" s="57">
        <v>2028</v>
      </c>
      <c r="S7" s="57">
        <v>2029</v>
      </c>
      <c r="T7" s="57">
        <v>2030</v>
      </c>
      <c r="U7" s="169"/>
    </row>
    <row r="8" spans="1:21" s="38" customFormat="1" ht="22.5" customHeight="1" x14ac:dyDescent="0.2">
      <c r="A8" s="58">
        <v>1</v>
      </c>
      <c r="B8" s="58">
        <v>2</v>
      </c>
      <c r="C8" s="58">
        <v>3</v>
      </c>
      <c r="D8" s="57">
        <v>4</v>
      </c>
      <c r="E8" s="58">
        <v>5</v>
      </c>
      <c r="F8" s="58">
        <v>6</v>
      </c>
      <c r="G8" s="89">
        <v>7</v>
      </c>
      <c r="H8" s="58">
        <v>8</v>
      </c>
      <c r="I8" s="58">
        <v>9</v>
      </c>
      <c r="J8" s="58">
        <v>10</v>
      </c>
      <c r="K8" s="58">
        <v>11</v>
      </c>
      <c r="L8" s="58">
        <v>12</v>
      </c>
      <c r="M8" s="58">
        <v>13</v>
      </c>
      <c r="N8" s="104">
        <v>14</v>
      </c>
      <c r="O8" s="58">
        <v>15</v>
      </c>
      <c r="P8" s="58">
        <v>16</v>
      </c>
      <c r="Q8" s="58">
        <v>17</v>
      </c>
      <c r="R8" s="58">
        <v>18</v>
      </c>
      <c r="S8" s="58">
        <v>19</v>
      </c>
      <c r="T8" s="58">
        <v>20</v>
      </c>
      <c r="U8" s="58">
        <v>21</v>
      </c>
    </row>
    <row r="9" spans="1:21" ht="22.5" customHeight="1" x14ac:dyDescent="0.25">
      <c r="A9" s="158"/>
      <c r="B9" s="159" t="s">
        <v>96</v>
      </c>
      <c r="C9" s="90" t="s">
        <v>4</v>
      </c>
      <c r="D9" s="59">
        <f>E9+F9+G9+H9+I9+J9+K9+L9+M9+N9+O9+P9+Q9+R9+S9+T9</f>
        <v>2257791.14</v>
      </c>
      <c r="E9" s="59">
        <f>E10+E11+E12+E13</f>
        <v>42133.625999999997</v>
      </c>
      <c r="F9" s="59">
        <f>F10+F11+F12+F13</f>
        <v>46373.070000000007</v>
      </c>
      <c r="G9" s="59">
        <f t="shared" ref="G9" si="0">G10+G11+G12+G13</f>
        <v>66796.161999999997</v>
      </c>
      <c r="H9" s="59">
        <f t="shared" ref="H9:J9" si="1">H10+H11+H12+H13</f>
        <v>196580.97099999996</v>
      </c>
      <c r="I9" s="59">
        <f t="shared" si="1"/>
        <v>354872.67700000003</v>
      </c>
      <c r="J9" s="59">
        <f t="shared" si="1"/>
        <v>210265.15099999998</v>
      </c>
      <c r="K9" s="59">
        <f>K10+K11+K12+K13</f>
        <v>131509.34</v>
      </c>
      <c r="L9" s="59">
        <f>L10+L11+L12+L13</f>
        <v>172679.85399999999</v>
      </c>
      <c r="M9" s="59">
        <f>M10+M11+M12+M13</f>
        <v>148385.19999999998</v>
      </c>
      <c r="N9" s="59">
        <f>N10+N11+N12+N13</f>
        <v>119403.86899999999</v>
      </c>
      <c r="O9" s="59">
        <f t="shared" ref="O9:T9" si="2">O10+O11+O12+O13</f>
        <v>97093.17</v>
      </c>
      <c r="P9" s="59">
        <f t="shared" si="2"/>
        <v>97093.17</v>
      </c>
      <c r="Q9" s="59">
        <f t="shared" si="2"/>
        <v>143651.22</v>
      </c>
      <c r="R9" s="59">
        <f t="shared" si="2"/>
        <v>143651.22</v>
      </c>
      <c r="S9" s="59">
        <f t="shared" si="2"/>
        <v>143651.22</v>
      </c>
      <c r="T9" s="59">
        <f t="shared" si="2"/>
        <v>143651.22</v>
      </c>
      <c r="U9" s="160"/>
    </row>
    <row r="10" spans="1:21" ht="22.5" customHeight="1" x14ac:dyDescent="0.25">
      <c r="A10" s="158"/>
      <c r="B10" s="159"/>
      <c r="C10" s="90" t="s">
        <v>5</v>
      </c>
      <c r="D10" s="59">
        <f>E10+F10+G10+H10+I10+J10+K10+L10+M10+N10+O10+P10+Q10+R10+S10+T10</f>
        <v>515269.9</v>
      </c>
      <c r="E10" s="59">
        <f>E15+E141+E211+E326+E361</f>
        <v>99.9</v>
      </c>
      <c r="F10" s="59">
        <v>0</v>
      </c>
      <c r="G10" s="59">
        <f t="shared" ref="G10:I12" si="3">G15+G141+G211+G326+G361</f>
        <v>0</v>
      </c>
      <c r="H10" s="59">
        <f t="shared" si="3"/>
        <v>128220</v>
      </c>
      <c r="I10" s="59">
        <f t="shared" si="3"/>
        <v>263620</v>
      </c>
      <c r="J10" s="59">
        <f>J15+J141+J211+J326+J361+J376</f>
        <v>113330</v>
      </c>
      <c r="K10" s="59">
        <f>K211</f>
        <v>0</v>
      </c>
      <c r="L10" s="59">
        <f>L211</f>
        <v>10000</v>
      </c>
      <c r="M10" s="59">
        <f t="shared" ref="M10:T12" si="4">M15+M141+M211+M326+M361</f>
        <v>0</v>
      </c>
      <c r="N10" s="59">
        <f t="shared" si="4"/>
        <v>0</v>
      </c>
      <c r="O10" s="59">
        <f t="shared" si="4"/>
        <v>0</v>
      </c>
      <c r="P10" s="59">
        <f t="shared" si="4"/>
        <v>0</v>
      </c>
      <c r="Q10" s="59">
        <f t="shared" si="4"/>
        <v>0</v>
      </c>
      <c r="R10" s="59">
        <f t="shared" si="4"/>
        <v>0</v>
      </c>
      <c r="S10" s="59">
        <f t="shared" si="4"/>
        <v>0</v>
      </c>
      <c r="T10" s="59">
        <f t="shared" si="4"/>
        <v>0</v>
      </c>
      <c r="U10" s="160"/>
    </row>
    <row r="11" spans="1:21" ht="22.5" customHeight="1" x14ac:dyDescent="0.25">
      <c r="A11" s="158"/>
      <c r="B11" s="159"/>
      <c r="C11" s="90" t="s">
        <v>6</v>
      </c>
      <c r="D11" s="59">
        <f t="shared" ref="D11:D77" si="5">E11+F11+G11+H11+I11+J11+K11+L11+M11+N11+O11+P11+Q11+R11+S11+T11</f>
        <v>104209.552</v>
      </c>
      <c r="E11" s="59">
        <f>E16+E142+E212+E327+E362</f>
        <v>0</v>
      </c>
      <c r="F11" s="59">
        <f>F16+F142+F212+F327+F362</f>
        <v>0</v>
      </c>
      <c r="G11" s="59">
        <f t="shared" si="3"/>
        <v>7016.9889999999996</v>
      </c>
      <c r="H11" s="59">
        <f t="shared" si="3"/>
        <v>4929.0010000000002</v>
      </c>
      <c r="I11" s="59">
        <f t="shared" si="3"/>
        <v>20096.481</v>
      </c>
      <c r="J11" s="59">
        <f>J16+J142+J212+J327+J362</f>
        <v>21447.620999999999</v>
      </c>
      <c r="K11" s="59">
        <f>K21+K362+K212</f>
        <v>10000</v>
      </c>
      <c r="L11" s="59">
        <f>L362+L212</f>
        <v>15878.48</v>
      </c>
      <c r="M11" s="59">
        <f t="shared" si="4"/>
        <v>24840.98</v>
      </c>
      <c r="N11" s="59">
        <f t="shared" si="4"/>
        <v>0</v>
      </c>
      <c r="O11" s="59">
        <f t="shared" si="4"/>
        <v>0</v>
      </c>
      <c r="P11" s="59">
        <f t="shared" si="4"/>
        <v>0</v>
      </c>
      <c r="Q11" s="59">
        <f t="shared" si="4"/>
        <v>0</v>
      </c>
      <c r="R11" s="59">
        <f t="shared" si="4"/>
        <v>0</v>
      </c>
      <c r="S11" s="59">
        <f t="shared" si="4"/>
        <v>0</v>
      </c>
      <c r="T11" s="59">
        <f t="shared" si="4"/>
        <v>0</v>
      </c>
      <c r="U11" s="160"/>
    </row>
    <row r="12" spans="1:21" ht="22.5" customHeight="1" x14ac:dyDescent="0.25">
      <c r="A12" s="158"/>
      <c r="B12" s="159"/>
      <c r="C12" s="90" t="s">
        <v>7</v>
      </c>
      <c r="D12" s="59">
        <f t="shared" si="5"/>
        <v>1636387.3579999998</v>
      </c>
      <c r="E12" s="59">
        <f>E17+E143+E213+E328+E363</f>
        <v>42033.725999999995</v>
      </c>
      <c r="F12" s="59">
        <f>F17+F143+F213+F328+F363</f>
        <v>46373.070000000007</v>
      </c>
      <c r="G12" s="59">
        <f t="shared" si="3"/>
        <v>58276.273000000001</v>
      </c>
      <c r="H12" s="59">
        <f t="shared" si="3"/>
        <v>63010.539999999994</v>
      </c>
      <c r="I12" s="59">
        <f t="shared" si="3"/>
        <v>71156.195999999996</v>
      </c>
      <c r="J12" s="59">
        <f>J17+J143+J213+J328+J363</f>
        <v>75487.53</v>
      </c>
      <c r="K12" s="59">
        <f>K17+K143+K213+K328+K363</f>
        <v>121509.34</v>
      </c>
      <c r="L12" s="59">
        <f>L17+L143+L213+L328+L363</f>
        <v>146801.37399999998</v>
      </c>
      <c r="M12" s="59">
        <f t="shared" si="4"/>
        <v>123544.21999999999</v>
      </c>
      <c r="N12" s="59">
        <f t="shared" si="4"/>
        <v>119403.86899999999</v>
      </c>
      <c r="O12" s="59">
        <f t="shared" si="4"/>
        <v>97093.17</v>
      </c>
      <c r="P12" s="59">
        <f t="shared" si="4"/>
        <v>97093.17</v>
      </c>
      <c r="Q12" s="59">
        <f t="shared" si="4"/>
        <v>143651.22</v>
      </c>
      <c r="R12" s="59">
        <f t="shared" si="4"/>
        <v>143651.22</v>
      </c>
      <c r="S12" s="59">
        <f t="shared" si="4"/>
        <v>143651.22</v>
      </c>
      <c r="T12" s="59">
        <f t="shared" si="4"/>
        <v>143651.22</v>
      </c>
      <c r="U12" s="160"/>
    </row>
    <row r="13" spans="1:21" ht="22.5" customHeight="1" x14ac:dyDescent="0.25">
      <c r="A13" s="158"/>
      <c r="B13" s="159"/>
      <c r="C13" s="90" t="s">
        <v>8</v>
      </c>
      <c r="D13" s="59">
        <f t="shared" si="5"/>
        <v>1924.3300000000002</v>
      </c>
      <c r="E13" s="59">
        <v>0</v>
      </c>
      <c r="F13" s="59">
        <v>0</v>
      </c>
      <c r="G13" s="59">
        <v>1502.9</v>
      </c>
      <c r="H13" s="59">
        <f>H219</f>
        <v>421.43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59">
        <v>0</v>
      </c>
      <c r="T13" s="59">
        <v>0</v>
      </c>
      <c r="U13" s="160"/>
    </row>
    <row r="14" spans="1:21" s="1" customFormat="1" ht="22.5" customHeight="1" x14ac:dyDescent="0.25">
      <c r="A14" s="158" t="s">
        <v>9</v>
      </c>
      <c r="B14" s="159" t="s">
        <v>10</v>
      </c>
      <c r="C14" s="90" t="s">
        <v>4</v>
      </c>
      <c r="D14" s="59">
        <f t="shared" si="5"/>
        <v>1103284.5780000002</v>
      </c>
      <c r="E14" s="59">
        <f>E15+E16+E17+E18</f>
        <v>13515.651</v>
      </c>
      <c r="F14" s="59">
        <f t="shared" ref="F14:H14" si="6">F15+F16+F17+F18</f>
        <v>16018.98</v>
      </c>
      <c r="G14" s="59">
        <f t="shared" si="6"/>
        <v>31773.190000000002</v>
      </c>
      <c r="H14" s="59">
        <f t="shared" si="6"/>
        <v>152735.552</v>
      </c>
      <c r="I14" s="59">
        <f>I15+I16+I17+I18</f>
        <v>292799.72100000002</v>
      </c>
      <c r="J14" s="59">
        <f>J15+J16+J17+J18</f>
        <v>145104.587</v>
      </c>
      <c r="K14" s="59">
        <f t="shared" ref="K14" si="7">K15+K16+K17+K18</f>
        <v>26773.01</v>
      </c>
      <c r="L14" s="59">
        <f>L15+L16+L17+L18</f>
        <v>45090.226999999999</v>
      </c>
      <c r="M14" s="59">
        <f>M15+M16+M17+M18</f>
        <v>38152.6</v>
      </c>
      <c r="N14" s="59">
        <f>N15+N16+N17+N18</f>
        <v>44497.38</v>
      </c>
      <c r="O14" s="59">
        <f t="shared" ref="O14:T14" si="8">O15+O16+O17+O18</f>
        <v>31587</v>
      </c>
      <c r="P14" s="59">
        <f t="shared" si="8"/>
        <v>31587</v>
      </c>
      <c r="Q14" s="59">
        <f t="shared" si="8"/>
        <v>58412.42</v>
      </c>
      <c r="R14" s="59">
        <f t="shared" si="8"/>
        <v>58412.42</v>
      </c>
      <c r="S14" s="59">
        <f t="shared" si="8"/>
        <v>58412.42</v>
      </c>
      <c r="T14" s="59">
        <f t="shared" si="8"/>
        <v>58412.42</v>
      </c>
      <c r="U14" s="161" t="s">
        <v>86</v>
      </c>
    </row>
    <row r="15" spans="1:21" s="1" customFormat="1" ht="22.5" customHeight="1" x14ac:dyDescent="0.25">
      <c r="A15" s="158"/>
      <c r="B15" s="159"/>
      <c r="C15" s="90" t="s">
        <v>5</v>
      </c>
      <c r="D15" s="59">
        <f>E15+F15+G15+H15+I15+J15+K15+L15+M15+N15+O15+P15+Q15+R15+S15+T15</f>
        <v>505170</v>
      </c>
      <c r="E15" s="59">
        <f t="shared" ref="E15:T15" si="9">E20+E121</f>
        <v>0</v>
      </c>
      <c r="F15" s="59">
        <f t="shared" si="9"/>
        <v>0</v>
      </c>
      <c r="G15" s="59">
        <f t="shared" si="9"/>
        <v>0</v>
      </c>
      <c r="H15" s="59">
        <f t="shared" si="9"/>
        <v>128220</v>
      </c>
      <c r="I15" s="59">
        <f t="shared" si="9"/>
        <v>263620</v>
      </c>
      <c r="J15" s="59">
        <f t="shared" si="9"/>
        <v>113330</v>
      </c>
      <c r="K15" s="59">
        <f t="shared" si="9"/>
        <v>0</v>
      </c>
      <c r="L15" s="59">
        <f t="shared" si="9"/>
        <v>0</v>
      </c>
      <c r="M15" s="59">
        <f t="shared" si="9"/>
        <v>0</v>
      </c>
      <c r="N15" s="59">
        <f t="shared" si="9"/>
        <v>0</v>
      </c>
      <c r="O15" s="59">
        <f t="shared" si="9"/>
        <v>0</v>
      </c>
      <c r="P15" s="59">
        <f t="shared" si="9"/>
        <v>0</v>
      </c>
      <c r="Q15" s="59">
        <f t="shared" si="9"/>
        <v>0</v>
      </c>
      <c r="R15" s="59">
        <f t="shared" si="9"/>
        <v>0</v>
      </c>
      <c r="S15" s="59">
        <f t="shared" si="9"/>
        <v>0</v>
      </c>
      <c r="T15" s="59">
        <f t="shared" si="9"/>
        <v>0</v>
      </c>
      <c r="U15" s="162"/>
    </row>
    <row r="16" spans="1:21" s="1" customFormat="1" ht="22.5" customHeight="1" x14ac:dyDescent="0.25">
      <c r="A16" s="158"/>
      <c r="B16" s="159"/>
      <c r="C16" s="90" t="s">
        <v>6</v>
      </c>
      <c r="D16" s="59">
        <f t="shared" si="5"/>
        <v>24452.396000000001</v>
      </c>
      <c r="E16" s="59">
        <f t="shared" ref="E16:T16" si="10">E21+E122</f>
        <v>0</v>
      </c>
      <c r="F16" s="59">
        <f t="shared" si="10"/>
        <v>0</v>
      </c>
      <c r="G16" s="59">
        <f t="shared" si="10"/>
        <v>7016.9889999999996</v>
      </c>
      <c r="H16" s="59">
        <f t="shared" si="10"/>
        <v>4929.0010000000002</v>
      </c>
      <c r="I16" s="59">
        <f t="shared" si="10"/>
        <v>6305.8099999999995</v>
      </c>
      <c r="J16" s="59">
        <f t="shared" si="10"/>
        <v>6200.5959999999995</v>
      </c>
      <c r="K16" s="59">
        <f t="shared" si="10"/>
        <v>0</v>
      </c>
      <c r="L16" s="59">
        <f t="shared" si="10"/>
        <v>0</v>
      </c>
      <c r="M16" s="59">
        <f t="shared" si="10"/>
        <v>0</v>
      </c>
      <c r="N16" s="59">
        <f t="shared" si="10"/>
        <v>0</v>
      </c>
      <c r="O16" s="59">
        <f t="shared" si="10"/>
        <v>0</v>
      </c>
      <c r="P16" s="59">
        <f t="shared" si="10"/>
        <v>0</v>
      </c>
      <c r="Q16" s="59">
        <f t="shared" si="10"/>
        <v>0</v>
      </c>
      <c r="R16" s="59">
        <f t="shared" si="10"/>
        <v>0</v>
      </c>
      <c r="S16" s="59">
        <f t="shared" si="10"/>
        <v>0</v>
      </c>
      <c r="T16" s="59">
        <f t="shared" si="10"/>
        <v>0</v>
      </c>
      <c r="U16" s="162"/>
    </row>
    <row r="17" spans="1:21" s="1" customFormat="1" ht="22.5" customHeight="1" x14ac:dyDescent="0.25">
      <c r="A17" s="158"/>
      <c r="B17" s="159"/>
      <c r="C17" s="90" t="s">
        <v>7</v>
      </c>
      <c r="D17" s="59">
        <f t="shared" si="5"/>
        <v>572580.68199999991</v>
      </c>
      <c r="E17" s="59">
        <f t="shared" ref="E17:T17" si="11">E22+E123</f>
        <v>13515.651</v>
      </c>
      <c r="F17" s="59">
        <f t="shared" si="11"/>
        <v>16018.98</v>
      </c>
      <c r="G17" s="59">
        <f t="shared" si="11"/>
        <v>23674.701000000001</v>
      </c>
      <c r="H17" s="59">
        <f t="shared" si="11"/>
        <v>19586.550999999999</v>
      </c>
      <c r="I17" s="59">
        <f t="shared" si="11"/>
        <v>22873.911</v>
      </c>
      <c r="J17" s="59">
        <f t="shared" si="11"/>
        <v>25573.991000000002</v>
      </c>
      <c r="K17" s="59">
        <f t="shared" si="11"/>
        <v>26773.01</v>
      </c>
      <c r="L17" s="59">
        <f t="shared" si="11"/>
        <v>45090.226999999999</v>
      </c>
      <c r="M17" s="59">
        <f t="shared" si="11"/>
        <v>38152.6</v>
      </c>
      <c r="N17" s="59">
        <f t="shared" si="11"/>
        <v>44497.38</v>
      </c>
      <c r="O17" s="59">
        <f t="shared" si="11"/>
        <v>31587</v>
      </c>
      <c r="P17" s="59">
        <f t="shared" si="11"/>
        <v>31587</v>
      </c>
      <c r="Q17" s="59">
        <f t="shared" si="11"/>
        <v>58412.42</v>
      </c>
      <c r="R17" s="59">
        <f t="shared" si="11"/>
        <v>58412.42</v>
      </c>
      <c r="S17" s="59">
        <f t="shared" si="11"/>
        <v>58412.42</v>
      </c>
      <c r="T17" s="59">
        <f t="shared" si="11"/>
        <v>58412.42</v>
      </c>
      <c r="U17" s="162"/>
    </row>
    <row r="18" spans="1:21" s="1" customFormat="1" ht="22.5" customHeight="1" x14ac:dyDescent="0.25">
      <c r="A18" s="158"/>
      <c r="B18" s="159"/>
      <c r="C18" s="90" t="s">
        <v>8</v>
      </c>
      <c r="D18" s="59">
        <f t="shared" si="5"/>
        <v>1081.5</v>
      </c>
      <c r="E18" s="59">
        <f t="shared" ref="E18:T18" si="12">E23+E124</f>
        <v>0</v>
      </c>
      <c r="F18" s="59">
        <f t="shared" si="12"/>
        <v>0</v>
      </c>
      <c r="G18" s="59">
        <f t="shared" si="12"/>
        <v>1081.5</v>
      </c>
      <c r="H18" s="59">
        <f t="shared" si="12"/>
        <v>0</v>
      </c>
      <c r="I18" s="59">
        <f t="shared" si="12"/>
        <v>0</v>
      </c>
      <c r="J18" s="59">
        <f t="shared" si="12"/>
        <v>0</v>
      </c>
      <c r="K18" s="59">
        <f t="shared" si="12"/>
        <v>0</v>
      </c>
      <c r="L18" s="59">
        <f t="shared" si="12"/>
        <v>0</v>
      </c>
      <c r="M18" s="59">
        <f t="shared" si="12"/>
        <v>0</v>
      </c>
      <c r="N18" s="59">
        <f t="shared" si="12"/>
        <v>0</v>
      </c>
      <c r="O18" s="59">
        <f t="shared" si="12"/>
        <v>0</v>
      </c>
      <c r="P18" s="59">
        <f t="shared" si="12"/>
        <v>0</v>
      </c>
      <c r="Q18" s="59">
        <f t="shared" si="12"/>
        <v>0</v>
      </c>
      <c r="R18" s="59">
        <f t="shared" si="12"/>
        <v>0</v>
      </c>
      <c r="S18" s="59">
        <f t="shared" si="12"/>
        <v>0</v>
      </c>
      <c r="T18" s="59">
        <f t="shared" si="12"/>
        <v>0</v>
      </c>
      <c r="U18" s="162"/>
    </row>
    <row r="19" spans="1:21" s="1" customFormat="1" ht="22.5" customHeight="1" x14ac:dyDescent="0.25">
      <c r="A19" s="166" t="s">
        <v>63</v>
      </c>
      <c r="B19" s="159" t="s">
        <v>11</v>
      </c>
      <c r="C19" s="90" t="s">
        <v>4</v>
      </c>
      <c r="D19" s="59">
        <f>E19+F19+G19+H19+I19+J19+K19+L19+M19+N19+O19+P19+Q19+R19+S19+T19</f>
        <v>1084098.3670000001</v>
      </c>
      <c r="E19" s="59">
        <f>E20+E21+E22+E23</f>
        <v>11915.651</v>
      </c>
      <c r="F19" s="59">
        <f t="shared" ref="F19:I19" si="13">F20+F21+F22+F23</f>
        <v>14918.98</v>
      </c>
      <c r="G19" s="59">
        <f t="shared" si="13"/>
        <v>30573.190000000002</v>
      </c>
      <c r="H19" s="59">
        <f>H20+H21+H22+H23</f>
        <v>151535.552</v>
      </c>
      <c r="I19" s="59">
        <f t="shared" si="13"/>
        <v>287071.712</v>
      </c>
      <c r="J19" s="59">
        <f>J20+J21+J22+J23</f>
        <v>144640.92500000002</v>
      </c>
      <c r="K19" s="59">
        <f>K20+K21+K22+K23</f>
        <v>26673.01</v>
      </c>
      <c r="L19" s="59">
        <f>L20+L21+L22+L23</f>
        <v>44490.226999999999</v>
      </c>
      <c r="M19" s="59">
        <f>M20+M21+M22+M23</f>
        <v>37558.06</v>
      </c>
      <c r="N19" s="59">
        <f t="shared" ref="N19" si="14">N20+N21+N22+N23</f>
        <v>43897.38</v>
      </c>
      <c r="O19" s="59">
        <f t="shared" ref="O19:T19" si="15">O20+O21+O22+O23</f>
        <v>30987</v>
      </c>
      <c r="P19" s="59">
        <f t="shared" si="15"/>
        <v>30987</v>
      </c>
      <c r="Q19" s="59">
        <f t="shared" si="15"/>
        <v>57212.42</v>
      </c>
      <c r="R19" s="59">
        <f t="shared" si="15"/>
        <v>57212.42</v>
      </c>
      <c r="S19" s="59">
        <f t="shared" si="15"/>
        <v>57212.42</v>
      </c>
      <c r="T19" s="59">
        <f t="shared" si="15"/>
        <v>57212.42</v>
      </c>
      <c r="U19" s="162"/>
    </row>
    <row r="20" spans="1:21" s="1" customFormat="1" ht="22.5" customHeight="1" x14ac:dyDescent="0.25">
      <c r="A20" s="166"/>
      <c r="B20" s="159"/>
      <c r="C20" s="90" t="s">
        <v>5</v>
      </c>
      <c r="D20" s="59">
        <f t="shared" si="5"/>
        <v>505170</v>
      </c>
      <c r="E20" s="59">
        <f>E25+E30+E35+E40+E45+E50+E55+E60+E65+E70+E75+E80+E85+E90+E95+E100+E105+E110+E115</f>
        <v>0</v>
      </c>
      <c r="F20" s="59">
        <f t="shared" ref="F20:T20" si="16">F25+F30+F35+F40+F45+F50+F55+F60+F65+F70+F75+F80+F85+F90+F95+F100+F105+F110+F115</f>
        <v>0</v>
      </c>
      <c r="G20" s="59">
        <f t="shared" si="16"/>
        <v>0</v>
      </c>
      <c r="H20" s="59">
        <f t="shared" si="16"/>
        <v>128220</v>
      </c>
      <c r="I20" s="59">
        <f t="shared" si="16"/>
        <v>263620</v>
      </c>
      <c r="J20" s="59">
        <f t="shared" si="16"/>
        <v>113330</v>
      </c>
      <c r="K20" s="59">
        <f t="shared" si="16"/>
        <v>0</v>
      </c>
      <c r="L20" s="59">
        <f t="shared" si="16"/>
        <v>0</v>
      </c>
      <c r="M20" s="59">
        <f t="shared" si="16"/>
        <v>0</v>
      </c>
      <c r="N20" s="59">
        <f t="shared" si="16"/>
        <v>0</v>
      </c>
      <c r="O20" s="59">
        <f t="shared" si="16"/>
        <v>0</v>
      </c>
      <c r="P20" s="59">
        <f t="shared" si="16"/>
        <v>0</v>
      </c>
      <c r="Q20" s="59">
        <f t="shared" si="16"/>
        <v>0</v>
      </c>
      <c r="R20" s="59">
        <f t="shared" si="16"/>
        <v>0</v>
      </c>
      <c r="S20" s="59">
        <f t="shared" si="16"/>
        <v>0</v>
      </c>
      <c r="T20" s="59">
        <f t="shared" si="16"/>
        <v>0</v>
      </c>
      <c r="U20" s="162"/>
    </row>
    <row r="21" spans="1:21" s="1" customFormat="1" ht="22.5" customHeight="1" x14ac:dyDescent="0.25">
      <c r="A21" s="166"/>
      <c r="B21" s="159"/>
      <c r="C21" s="90" t="s">
        <v>6</v>
      </c>
      <c r="D21" s="59">
        <f t="shared" si="5"/>
        <v>24452.396000000001</v>
      </c>
      <c r="E21" s="59">
        <f>E26+E31+E36+E41+E46+E51+E56+E61+E66+E71+E76+E81+E86+E91+E96+E101+E106+E111+E116</f>
        <v>0</v>
      </c>
      <c r="F21" s="59">
        <f t="shared" ref="F21:T21" si="17">F26+F31+F36+F41+F46+F51+F56+F61+F66+F71+F76+F81+F86+F91+F96+F101+F106+F111+F116</f>
        <v>0</v>
      </c>
      <c r="G21" s="59">
        <f t="shared" si="17"/>
        <v>7016.9889999999996</v>
      </c>
      <c r="H21" s="59">
        <f t="shared" si="17"/>
        <v>4929.0010000000002</v>
      </c>
      <c r="I21" s="59">
        <f t="shared" si="17"/>
        <v>6305.8099999999995</v>
      </c>
      <c r="J21" s="59">
        <f t="shared" si="17"/>
        <v>6200.5959999999995</v>
      </c>
      <c r="K21" s="59">
        <f t="shared" si="17"/>
        <v>0</v>
      </c>
      <c r="L21" s="59">
        <f t="shared" si="17"/>
        <v>0</v>
      </c>
      <c r="M21" s="59">
        <f t="shared" si="17"/>
        <v>0</v>
      </c>
      <c r="N21" s="59">
        <f t="shared" si="17"/>
        <v>0</v>
      </c>
      <c r="O21" s="59">
        <f t="shared" si="17"/>
        <v>0</v>
      </c>
      <c r="P21" s="59">
        <f t="shared" si="17"/>
        <v>0</v>
      </c>
      <c r="Q21" s="59">
        <f t="shared" si="17"/>
        <v>0</v>
      </c>
      <c r="R21" s="59">
        <f t="shared" si="17"/>
        <v>0</v>
      </c>
      <c r="S21" s="59">
        <f t="shared" si="17"/>
        <v>0</v>
      </c>
      <c r="T21" s="59">
        <f t="shared" si="17"/>
        <v>0</v>
      </c>
      <c r="U21" s="162"/>
    </row>
    <row r="22" spans="1:21" s="1" customFormat="1" ht="22.5" customHeight="1" x14ac:dyDescent="0.25">
      <c r="A22" s="166"/>
      <c r="B22" s="159"/>
      <c r="C22" s="90" t="s">
        <v>7</v>
      </c>
      <c r="D22" s="59">
        <f t="shared" si="5"/>
        <v>553394.47100000002</v>
      </c>
      <c r="E22" s="59">
        <f>E27+E32+E37+E42+E47+E52+E57+E62+E67+E72+E77+E82+E87+E92+E97+E102+E107+E112+E117</f>
        <v>11915.651</v>
      </c>
      <c r="F22" s="59">
        <f t="shared" ref="F22:T22" si="18">F27+F32+F37+F42+F47+F52+F57+F62+F67+F72+F77+F82+F87+F92+F97+F102+F107+F112+F117</f>
        <v>14918.98</v>
      </c>
      <c r="G22" s="59">
        <f t="shared" si="18"/>
        <v>22474.701000000001</v>
      </c>
      <c r="H22" s="59">
        <f t="shared" si="18"/>
        <v>18386.550999999999</v>
      </c>
      <c r="I22" s="59">
        <f t="shared" si="18"/>
        <v>17145.901999999998</v>
      </c>
      <c r="J22" s="59">
        <f t="shared" si="18"/>
        <v>25110.329000000002</v>
      </c>
      <c r="K22" s="59">
        <f>K27+K32+K37+K42+K47+K52+K57+K62+K67+K72+K77+K82+K87+K92+K97+K102+K107+K112+K117-0.005</f>
        <v>26673.01</v>
      </c>
      <c r="L22" s="59">
        <f t="shared" si="18"/>
        <v>44490.226999999999</v>
      </c>
      <c r="M22" s="59">
        <f t="shared" si="18"/>
        <v>37558.06</v>
      </c>
      <c r="N22" s="59">
        <f>N27+N32+N37+N42+N47+N52+N57+N62+N67+N72+N77+N82+N87+N92+N97+N102+N107+N112+N117+N119</f>
        <v>43897.38</v>
      </c>
      <c r="O22" s="59">
        <f t="shared" si="18"/>
        <v>30987</v>
      </c>
      <c r="P22" s="59">
        <f t="shared" si="18"/>
        <v>30987</v>
      </c>
      <c r="Q22" s="59">
        <f t="shared" si="18"/>
        <v>57212.42</v>
      </c>
      <c r="R22" s="59">
        <f t="shared" si="18"/>
        <v>57212.42</v>
      </c>
      <c r="S22" s="59">
        <f t="shared" si="18"/>
        <v>57212.42</v>
      </c>
      <c r="T22" s="59">
        <f t="shared" si="18"/>
        <v>57212.42</v>
      </c>
      <c r="U22" s="162"/>
    </row>
    <row r="23" spans="1:21" s="1" customFormat="1" ht="22.5" customHeight="1" x14ac:dyDescent="0.25">
      <c r="A23" s="166"/>
      <c r="B23" s="159"/>
      <c r="C23" s="90" t="s">
        <v>8</v>
      </c>
      <c r="D23" s="59">
        <f t="shared" si="5"/>
        <v>1081.5</v>
      </c>
      <c r="E23" s="59">
        <f>E28+E33+E38+E43+E48+E53+E58+E63+E68+E73+E78+E83+E88+E93+E98+E103+E108+E113+E118</f>
        <v>0</v>
      </c>
      <c r="F23" s="59">
        <f t="shared" ref="F23:T23" si="19">F28+F33+F38+F43+F48+F53+F58+F63+F68+F73+F78+F83+F88+F93+F98+F103+F108+F113+F118</f>
        <v>0</v>
      </c>
      <c r="G23" s="59">
        <f t="shared" si="19"/>
        <v>1081.5</v>
      </c>
      <c r="H23" s="59">
        <f t="shared" si="19"/>
        <v>0</v>
      </c>
      <c r="I23" s="59">
        <f t="shared" si="19"/>
        <v>0</v>
      </c>
      <c r="J23" s="59">
        <f t="shared" si="19"/>
        <v>0</v>
      </c>
      <c r="K23" s="59">
        <f t="shared" si="19"/>
        <v>0</v>
      </c>
      <c r="L23" s="59">
        <f t="shared" si="19"/>
        <v>0</v>
      </c>
      <c r="M23" s="59">
        <f t="shared" si="19"/>
        <v>0</v>
      </c>
      <c r="N23" s="59">
        <f t="shared" si="19"/>
        <v>0</v>
      </c>
      <c r="O23" s="59">
        <f t="shared" si="19"/>
        <v>0</v>
      </c>
      <c r="P23" s="59">
        <f t="shared" si="19"/>
        <v>0</v>
      </c>
      <c r="Q23" s="59">
        <f t="shared" si="19"/>
        <v>0</v>
      </c>
      <c r="R23" s="59">
        <f t="shared" si="19"/>
        <v>0</v>
      </c>
      <c r="S23" s="59">
        <f t="shared" si="19"/>
        <v>0</v>
      </c>
      <c r="T23" s="59">
        <f t="shared" si="19"/>
        <v>0</v>
      </c>
      <c r="U23" s="162"/>
    </row>
    <row r="24" spans="1:21" ht="22.5" customHeight="1" x14ac:dyDescent="0.25">
      <c r="A24" s="153" t="s">
        <v>58</v>
      </c>
      <c r="B24" s="154" t="s">
        <v>12</v>
      </c>
      <c r="C24" s="91" t="s">
        <v>4</v>
      </c>
      <c r="D24" s="59">
        <f t="shared" si="5"/>
        <v>530842.522</v>
      </c>
      <c r="E24" s="60">
        <f>E25+E26+E27+E28</f>
        <v>11492.395</v>
      </c>
      <c r="F24" s="60">
        <f t="shared" ref="F24:J24" si="20">F25+F26+F27+F28</f>
        <v>13283.8</v>
      </c>
      <c r="G24" s="60">
        <f t="shared" si="20"/>
        <v>19757.954000000002</v>
      </c>
      <c r="H24" s="60">
        <f t="shared" si="20"/>
        <v>15658.213</v>
      </c>
      <c r="I24" s="60">
        <f>I25+I26+I27+I28</f>
        <v>15791.201999999999</v>
      </c>
      <c r="J24" s="60">
        <f t="shared" si="20"/>
        <v>16196.466</v>
      </c>
      <c r="K24" s="60">
        <f>K25+K26+K27+K28</f>
        <v>23909.025000000001</v>
      </c>
      <c r="L24" s="60">
        <f t="shared" ref="L24" si="21">L25+L26+L27+L28</f>
        <v>44490.226999999999</v>
      </c>
      <c r="M24" s="60">
        <f>M25+M26+M27+M28</f>
        <v>37558.06</v>
      </c>
      <c r="N24" s="60">
        <f>N25+N26+N27+N28</f>
        <v>41881.5</v>
      </c>
      <c r="O24" s="60">
        <f t="shared" ref="O24:T24" si="22">O25+O26+O27+O28</f>
        <v>30987</v>
      </c>
      <c r="P24" s="60">
        <f t="shared" si="22"/>
        <v>30987</v>
      </c>
      <c r="Q24" s="60">
        <f t="shared" si="22"/>
        <v>57212.42</v>
      </c>
      <c r="R24" s="60">
        <f t="shared" si="22"/>
        <v>57212.42</v>
      </c>
      <c r="S24" s="60">
        <f t="shared" si="22"/>
        <v>57212.42</v>
      </c>
      <c r="T24" s="60">
        <f t="shared" si="22"/>
        <v>57212.42</v>
      </c>
      <c r="U24" s="162"/>
    </row>
    <row r="25" spans="1:21" ht="22.5" customHeight="1" x14ac:dyDescent="0.25">
      <c r="A25" s="153"/>
      <c r="B25" s="154"/>
      <c r="C25" s="91" t="s">
        <v>5</v>
      </c>
      <c r="D25" s="59">
        <f t="shared" si="5"/>
        <v>0</v>
      </c>
      <c r="E25" s="60">
        <v>0</v>
      </c>
      <c r="F25" s="60">
        <v>0</v>
      </c>
      <c r="G25" s="60">
        <v>0</v>
      </c>
      <c r="H25" s="60">
        <v>0</v>
      </c>
      <c r="I25" s="60">
        <v>0</v>
      </c>
      <c r="J25" s="60">
        <v>0</v>
      </c>
      <c r="K25" s="60">
        <v>0</v>
      </c>
      <c r="L25" s="60">
        <v>0</v>
      </c>
      <c r="M25" s="60">
        <v>0</v>
      </c>
      <c r="N25" s="60">
        <v>0</v>
      </c>
      <c r="O25" s="60">
        <v>0</v>
      </c>
      <c r="P25" s="60">
        <v>0</v>
      </c>
      <c r="Q25" s="60">
        <v>0</v>
      </c>
      <c r="R25" s="60">
        <v>0</v>
      </c>
      <c r="S25" s="60">
        <v>0</v>
      </c>
      <c r="T25" s="60">
        <v>0</v>
      </c>
      <c r="U25" s="162"/>
    </row>
    <row r="26" spans="1:21" ht="22.5" customHeight="1" x14ac:dyDescent="0.25">
      <c r="A26" s="153"/>
      <c r="B26" s="154"/>
      <c r="C26" s="91" t="s">
        <v>6</v>
      </c>
      <c r="D26" s="59">
        <f t="shared" si="5"/>
        <v>0</v>
      </c>
      <c r="E26" s="60">
        <v>0</v>
      </c>
      <c r="F26" s="60">
        <v>0</v>
      </c>
      <c r="G26" s="60">
        <v>0</v>
      </c>
      <c r="H26" s="60">
        <v>0</v>
      </c>
      <c r="I26" s="60">
        <v>0</v>
      </c>
      <c r="J26" s="60">
        <v>0</v>
      </c>
      <c r="K26" s="60">
        <v>0</v>
      </c>
      <c r="L26" s="60">
        <v>0</v>
      </c>
      <c r="M26" s="60">
        <v>0</v>
      </c>
      <c r="N26" s="60">
        <v>0</v>
      </c>
      <c r="O26" s="60">
        <v>0</v>
      </c>
      <c r="P26" s="60">
        <v>0</v>
      </c>
      <c r="Q26" s="60">
        <v>0</v>
      </c>
      <c r="R26" s="60">
        <v>0</v>
      </c>
      <c r="S26" s="60">
        <v>0</v>
      </c>
      <c r="T26" s="60">
        <v>0</v>
      </c>
      <c r="U26" s="162"/>
    </row>
    <row r="27" spans="1:21" ht="22.5" customHeight="1" x14ac:dyDescent="0.25">
      <c r="A27" s="153"/>
      <c r="B27" s="154"/>
      <c r="C27" s="91" t="s">
        <v>7</v>
      </c>
      <c r="D27" s="59">
        <f t="shared" si="5"/>
        <v>530842.522</v>
      </c>
      <c r="E27" s="60">
        <v>11492.395</v>
      </c>
      <c r="F27" s="60">
        <v>13283.8</v>
      </c>
      <c r="G27" s="60">
        <v>19757.954000000002</v>
      </c>
      <c r="H27" s="60">
        <v>15658.213</v>
      </c>
      <c r="I27" s="60">
        <v>15791.201999999999</v>
      </c>
      <c r="J27" s="60">
        <v>16196.466</v>
      </c>
      <c r="K27" s="60">
        <v>23909.025000000001</v>
      </c>
      <c r="L27" s="60">
        <v>44490.226999999999</v>
      </c>
      <c r="M27" s="60">
        <v>37558.06</v>
      </c>
      <c r="N27" s="60">
        <v>41881.5</v>
      </c>
      <c r="O27" s="60">
        <v>30987</v>
      </c>
      <c r="P27" s="60">
        <v>30987</v>
      </c>
      <c r="Q27" s="60">
        <v>57212.42</v>
      </c>
      <c r="R27" s="60">
        <v>57212.42</v>
      </c>
      <c r="S27" s="60">
        <v>57212.42</v>
      </c>
      <c r="T27" s="60">
        <v>57212.42</v>
      </c>
      <c r="U27" s="162"/>
    </row>
    <row r="28" spans="1:21" ht="22.5" customHeight="1" x14ac:dyDescent="0.25">
      <c r="A28" s="153"/>
      <c r="B28" s="154"/>
      <c r="C28" s="91" t="s">
        <v>8</v>
      </c>
      <c r="D28" s="59">
        <f t="shared" si="5"/>
        <v>0</v>
      </c>
      <c r="E28" s="60">
        <v>0</v>
      </c>
      <c r="F28" s="60">
        <v>0</v>
      </c>
      <c r="G28" s="60">
        <v>0</v>
      </c>
      <c r="H28" s="60">
        <v>0</v>
      </c>
      <c r="I28" s="60">
        <v>0</v>
      </c>
      <c r="J28" s="60">
        <v>0</v>
      </c>
      <c r="K28" s="60">
        <v>0</v>
      </c>
      <c r="L28" s="60">
        <v>0</v>
      </c>
      <c r="M28" s="60">
        <v>0</v>
      </c>
      <c r="N28" s="60">
        <v>0</v>
      </c>
      <c r="O28" s="60">
        <v>0</v>
      </c>
      <c r="P28" s="60">
        <v>0</v>
      </c>
      <c r="Q28" s="60">
        <v>0</v>
      </c>
      <c r="R28" s="60">
        <v>0</v>
      </c>
      <c r="S28" s="60">
        <v>0</v>
      </c>
      <c r="T28" s="60">
        <v>0</v>
      </c>
      <c r="U28" s="162"/>
    </row>
    <row r="29" spans="1:21" ht="22.5" customHeight="1" x14ac:dyDescent="0.25">
      <c r="A29" s="153" t="s">
        <v>59</v>
      </c>
      <c r="B29" s="154" t="s">
        <v>126</v>
      </c>
      <c r="C29" s="91" t="s">
        <v>4</v>
      </c>
      <c r="D29" s="59">
        <f t="shared" si="5"/>
        <v>9405.369999999999</v>
      </c>
      <c r="E29" s="60">
        <v>0</v>
      </c>
      <c r="F29" s="60">
        <v>0</v>
      </c>
      <c r="G29" s="60">
        <v>0</v>
      </c>
      <c r="H29" s="60">
        <v>0</v>
      </c>
      <c r="I29" s="60">
        <f>I31+I32</f>
        <v>3941.058</v>
      </c>
      <c r="J29" s="60">
        <f>J31+J32</f>
        <v>5464.3119999999999</v>
      </c>
      <c r="K29" s="60">
        <f>K31+K32</f>
        <v>0</v>
      </c>
      <c r="L29" s="60">
        <v>0</v>
      </c>
      <c r="M29" s="60">
        <f t="shared" ref="M29:N29" si="23">M32+M31</f>
        <v>0</v>
      </c>
      <c r="N29" s="60">
        <f t="shared" si="23"/>
        <v>0</v>
      </c>
      <c r="O29" s="60">
        <f t="shared" ref="O29:T29" si="24">O32+O31</f>
        <v>0</v>
      </c>
      <c r="P29" s="60">
        <f t="shared" si="24"/>
        <v>0</v>
      </c>
      <c r="Q29" s="60">
        <f t="shared" si="24"/>
        <v>0</v>
      </c>
      <c r="R29" s="60">
        <f t="shared" si="24"/>
        <v>0</v>
      </c>
      <c r="S29" s="60">
        <f t="shared" si="24"/>
        <v>0</v>
      </c>
      <c r="T29" s="60">
        <f t="shared" si="24"/>
        <v>0</v>
      </c>
      <c r="U29" s="162"/>
    </row>
    <row r="30" spans="1:21" ht="22.5" customHeight="1" x14ac:dyDescent="0.25">
      <c r="A30" s="153"/>
      <c r="B30" s="154"/>
      <c r="C30" s="91" t="s">
        <v>5</v>
      </c>
      <c r="D30" s="59">
        <f t="shared" si="5"/>
        <v>0</v>
      </c>
      <c r="E30" s="60">
        <v>0</v>
      </c>
      <c r="F30" s="60">
        <v>0</v>
      </c>
      <c r="G30" s="60">
        <v>0</v>
      </c>
      <c r="H30" s="60">
        <v>0</v>
      </c>
      <c r="I30" s="60">
        <v>0</v>
      </c>
      <c r="J30" s="60">
        <v>0</v>
      </c>
      <c r="K30" s="60">
        <v>0</v>
      </c>
      <c r="L30" s="60">
        <v>0</v>
      </c>
      <c r="M30" s="60">
        <v>0</v>
      </c>
      <c r="N30" s="60">
        <v>0</v>
      </c>
      <c r="O30" s="60">
        <v>0</v>
      </c>
      <c r="P30" s="60">
        <v>0</v>
      </c>
      <c r="Q30" s="60">
        <v>0</v>
      </c>
      <c r="R30" s="60">
        <v>0</v>
      </c>
      <c r="S30" s="60">
        <v>0</v>
      </c>
      <c r="T30" s="60">
        <v>0</v>
      </c>
      <c r="U30" s="162"/>
    </row>
    <row r="31" spans="1:21" ht="22.5" customHeight="1" x14ac:dyDescent="0.25">
      <c r="A31" s="153"/>
      <c r="B31" s="154"/>
      <c r="C31" s="91" t="s">
        <v>6</v>
      </c>
      <c r="D31" s="59">
        <f t="shared" si="5"/>
        <v>8935.1009999999987</v>
      </c>
      <c r="E31" s="60">
        <v>0</v>
      </c>
      <c r="F31" s="60">
        <v>0</v>
      </c>
      <c r="G31" s="60">
        <v>0</v>
      </c>
      <c r="H31" s="60">
        <v>0</v>
      </c>
      <c r="I31" s="60">
        <v>3744.0050000000001</v>
      </c>
      <c r="J31" s="60">
        <v>5191.0959999999995</v>
      </c>
      <c r="K31" s="60">
        <v>0</v>
      </c>
      <c r="L31" s="60">
        <v>0</v>
      </c>
      <c r="M31" s="60">
        <v>0</v>
      </c>
      <c r="N31" s="60">
        <v>0</v>
      </c>
      <c r="O31" s="60">
        <v>0</v>
      </c>
      <c r="P31" s="60">
        <v>0</v>
      </c>
      <c r="Q31" s="60">
        <v>0</v>
      </c>
      <c r="R31" s="60">
        <v>0</v>
      </c>
      <c r="S31" s="60">
        <v>0</v>
      </c>
      <c r="T31" s="60">
        <v>0</v>
      </c>
      <c r="U31" s="162"/>
    </row>
    <row r="32" spans="1:21" ht="22.5" customHeight="1" x14ac:dyDescent="0.25">
      <c r="A32" s="153"/>
      <c r="B32" s="154"/>
      <c r="C32" s="91" t="s">
        <v>7</v>
      </c>
      <c r="D32" s="59">
        <f t="shared" si="5"/>
        <v>470.26900000000001</v>
      </c>
      <c r="E32" s="60">
        <v>0</v>
      </c>
      <c r="F32" s="60">
        <v>0</v>
      </c>
      <c r="G32" s="60">
        <v>0</v>
      </c>
      <c r="H32" s="60">
        <v>0</v>
      </c>
      <c r="I32" s="60">
        <v>197.053</v>
      </c>
      <c r="J32" s="60">
        <v>273.21600000000001</v>
      </c>
      <c r="K32" s="60">
        <v>0</v>
      </c>
      <c r="L32" s="60">
        <v>0</v>
      </c>
      <c r="M32" s="60">
        <v>0</v>
      </c>
      <c r="N32" s="60">
        <v>0</v>
      </c>
      <c r="O32" s="60">
        <v>0</v>
      </c>
      <c r="P32" s="60">
        <v>0</v>
      </c>
      <c r="Q32" s="60">
        <v>0</v>
      </c>
      <c r="R32" s="60">
        <v>0</v>
      </c>
      <c r="S32" s="60">
        <v>0</v>
      </c>
      <c r="T32" s="60">
        <v>0</v>
      </c>
      <c r="U32" s="162"/>
    </row>
    <row r="33" spans="1:21" ht="22.5" customHeight="1" x14ac:dyDescent="0.25">
      <c r="A33" s="153"/>
      <c r="B33" s="154"/>
      <c r="C33" s="91" t="s">
        <v>8</v>
      </c>
      <c r="D33" s="59">
        <f t="shared" si="5"/>
        <v>0</v>
      </c>
      <c r="E33" s="60">
        <v>0</v>
      </c>
      <c r="F33" s="60">
        <v>0</v>
      </c>
      <c r="G33" s="60">
        <v>0</v>
      </c>
      <c r="H33" s="60">
        <v>0</v>
      </c>
      <c r="I33" s="60">
        <v>0</v>
      </c>
      <c r="J33" s="60">
        <v>0</v>
      </c>
      <c r="K33" s="60">
        <v>0</v>
      </c>
      <c r="L33" s="60">
        <v>0</v>
      </c>
      <c r="M33" s="60">
        <v>0</v>
      </c>
      <c r="N33" s="60">
        <v>0</v>
      </c>
      <c r="O33" s="60">
        <v>0</v>
      </c>
      <c r="P33" s="60">
        <v>0</v>
      </c>
      <c r="Q33" s="60">
        <v>0</v>
      </c>
      <c r="R33" s="60">
        <v>0</v>
      </c>
      <c r="S33" s="60">
        <v>0</v>
      </c>
      <c r="T33" s="60">
        <v>0</v>
      </c>
      <c r="U33" s="162"/>
    </row>
    <row r="34" spans="1:21" ht="22.5" customHeight="1" x14ac:dyDescent="0.25">
      <c r="A34" s="153" t="s">
        <v>60</v>
      </c>
      <c r="B34" s="154" t="s">
        <v>13</v>
      </c>
      <c r="C34" s="91" t="s">
        <v>4</v>
      </c>
      <c r="D34" s="59">
        <f t="shared" si="5"/>
        <v>15</v>
      </c>
      <c r="E34" s="60">
        <f>E35+E36+E37+E38</f>
        <v>15</v>
      </c>
      <c r="F34" s="60">
        <f t="shared" ref="F34:N34" si="25">F35+F36+F37+F38</f>
        <v>0</v>
      </c>
      <c r="G34" s="60">
        <f t="shared" si="25"/>
        <v>0</v>
      </c>
      <c r="H34" s="60">
        <f t="shared" si="25"/>
        <v>0</v>
      </c>
      <c r="I34" s="60">
        <f t="shared" si="25"/>
        <v>0</v>
      </c>
      <c r="J34" s="60">
        <f t="shared" si="25"/>
        <v>0</v>
      </c>
      <c r="K34" s="60">
        <f t="shared" si="25"/>
        <v>0</v>
      </c>
      <c r="L34" s="60">
        <f t="shared" si="25"/>
        <v>0</v>
      </c>
      <c r="M34" s="60">
        <f t="shared" si="25"/>
        <v>0</v>
      </c>
      <c r="N34" s="60">
        <f t="shared" si="25"/>
        <v>0</v>
      </c>
      <c r="O34" s="60">
        <f t="shared" ref="O34:T34" si="26">O35+O36+O37+O38</f>
        <v>0</v>
      </c>
      <c r="P34" s="60">
        <f t="shared" si="26"/>
        <v>0</v>
      </c>
      <c r="Q34" s="60">
        <f t="shared" si="26"/>
        <v>0</v>
      </c>
      <c r="R34" s="60">
        <f t="shared" si="26"/>
        <v>0</v>
      </c>
      <c r="S34" s="60">
        <f t="shared" si="26"/>
        <v>0</v>
      </c>
      <c r="T34" s="60">
        <f t="shared" si="26"/>
        <v>0</v>
      </c>
      <c r="U34" s="162"/>
    </row>
    <row r="35" spans="1:21" ht="22.5" customHeight="1" x14ac:dyDescent="0.25">
      <c r="A35" s="153"/>
      <c r="B35" s="154"/>
      <c r="C35" s="91" t="s">
        <v>5</v>
      </c>
      <c r="D35" s="59">
        <f t="shared" si="5"/>
        <v>0</v>
      </c>
      <c r="E35" s="60">
        <v>0</v>
      </c>
      <c r="F35" s="60">
        <v>0</v>
      </c>
      <c r="G35" s="60">
        <v>0</v>
      </c>
      <c r="H35" s="60">
        <v>0</v>
      </c>
      <c r="I35" s="60">
        <v>0</v>
      </c>
      <c r="J35" s="60">
        <v>0</v>
      </c>
      <c r="K35" s="60">
        <v>0</v>
      </c>
      <c r="L35" s="60">
        <v>0</v>
      </c>
      <c r="M35" s="60">
        <v>0</v>
      </c>
      <c r="N35" s="60">
        <v>0</v>
      </c>
      <c r="O35" s="60">
        <v>0</v>
      </c>
      <c r="P35" s="60">
        <v>0</v>
      </c>
      <c r="Q35" s="60">
        <v>0</v>
      </c>
      <c r="R35" s="60">
        <v>0</v>
      </c>
      <c r="S35" s="60">
        <v>0</v>
      </c>
      <c r="T35" s="60">
        <v>0</v>
      </c>
      <c r="U35" s="162"/>
    </row>
    <row r="36" spans="1:21" ht="22.5" customHeight="1" x14ac:dyDescent="0.25">
      <c r="A36" s="153"/>
      <c r="B36" s="154"/>
      <c r="C36" s="91" t="s">
        <v>6</v>
      </c>
      <c r="D36" s="59">
        <f t="shared" si="5"/>
        <v>0</v>
      </c>
      <c r="E36" s="60">
        <v>0</v>
      </c>
      <c r="F36" s="60">
        <v>0</v>
      </c>
      <c r="G36" s="60">
        <v>0</v>
      </c>
      <c r="H36" s="60">
        <v>0</v>
      </c>
      <c r="I36" s="60">
        <v>0</v>
      </c>
      <c r="J36" s="60">
        <v>0</v>
      </c>
      <c r="K36" s="60">
        <v>0</v>
      </c>
      <c r="L36" s="60">
        <v>0</v>
      </c>
      <c r="M36" s="60">
        <v>0</v>
      </c>
      <c r="N36" s="60">
        <v>0</v>
      </c>
      <c r="O36" s="60">
        <v>0</v>
      </c>
      <c r="P36" s="60">
        <v>0</v>
      </c>
      <c r="Q36" s="60">
        <v>0</v>
      </c>
      <c r="R36" s="60">
        <v>0</v>
      </c>
      <c r="S36" s="60">
        <v>0</v>
      </c>
      <c r="T36" s="60">
        <v>0</v>
      </c>
      <c r="U36" s="162"/>
    </row>
    <row r="37" spans="1:21" ht="22.5" customHeight="1" x14ac:dyDescent="0.25">
      <c r="A37" s="153"/>
      <c r="B37" s="154"/>
      <c r="C37" s="91" t="s">
        <v>7</v>
      </c>
      <c r="D37" s="59">
        <f t="shared" si="5"/>
        <v>15</v>
      </c>
      <c r="E37" s="60">
        <v>15</v>
      </c>
      <c r="F37" s="60">
        <v>0</v>
      </c>
      <c r="G37" s="60">
        <v>0</v>
      </c>
      <c r="H37" s="60">
        <v>0</v>
      </c>
      <c r="I37" s="60">
        <v>0</v>
      </c>
      <c r="J37" s="60">
        <v>0</v>
      </c>
      <c r="K37" s="60">
        <v>0</v>
      </c>
      <c r="L37" s="60">
        <v>0</v>
      </c>
      <c r="M37" s="60">
        <v>0</v>
      </c>
      <c r="N37" s="60">
        <v>0</v>
      </c>
      <c r="O37" s="60">
        <v>0</v>
      </c>
      <c r="P37" s="60">
        <v>0</v>
      </c>
      <c r="Q37" s="60">
        <v>0</v>
      </c>
      <c r="R37" s="60">
        <v>0</v>
      </c>
      <c r="S37" s="60">
        <v>0</v>
      </c>
      <c r="T37" s="60">
        <v>0</v>
      </c>
      <c r="U37" s="162"/>
    </row>
    <row r="38" spans="1:21" ht="22.5" customHeight="1" x14ac:dyDescent="0.25">
      <c r="A38" s="153"/>
      <c r="B38" s="154"/>
      <c r="C38" s="91" t="s">
        <v>8</v>
      </c>
      <c r="D38" s="59">
        <f t="shared" si="5"/>
        <v>0</v>
      </c>
      <c r="E38" s="60">
        <v>0</v>
      </c>
      <c r="F38" s="60">
        <v>0</v>
      </c>
      <c r="G38" s="60">
        <v>0</v>
      </c>
      <c r="H38" s="60">
        <v>0</v>
      </c>
      <c r="I38" s="60">
        <v>0</v>
      </c>
      <c r="J38" s="60">
        <v>0</v>
      </c>
      <c r="K38" s="60">
        <v>0</v>
      </c>
      <c r="L38" s="60">
        <v>0</v>
      </c>
      <c r="M38" s="60">
        <v>0</v>
      </c>
      <c r="N38" s="60">
        <v>0</v>
      </c>
      <c r="O38" s="60">
        <v>0</v>
      </c>
      <c r="P38" s="60">
        <v>0</v>
      </c>
      <c r="Q38" s="60">
        <v>0</v>
      </c>
      <c r="R38" s="60">
        <v>0</v>
      </c>
      <c r="S38" s="60">
        <v>0</v>
      </c>
      <c r="T38" s="60">
        <v>0</v>
      </c>
      <c r="U38" s="162"/>
    </row>
    <row r="39" spans="1:21" ht="30.75" customHeight="1" x14ac:dyDescent="0.25">
      <c r="A39" s="153" t="s">
        <v>61</v>
      </c>
      <c r="B39" s="154" t="s">
        <v>14</v>
      </c>
      <c r="C39" s="91" t="s">
        <v>4</v>
      </c>
      <c r="D39" s="59">
        <f t="shared" si="5"/>
        <v>3627.0149999999999</v>
      </c>
      <c r="E39" s="60">
        <f>E40+E41+E42+E43</f>
        <v>408.25599999999997</v>
      </c>
      <c r="F39" s="60">
        <f t="shared" ref="F39:N39" si="27">F40+F41+F42+F43</f>
        <v>1553.6</v>
      </c>
      <c r="G39" s="60">
        <f t="shared" si="27"/>
        <v>0</v>
      </c>
      <c r="H39" s="60">
        <f>H40+H41+H42+H43</f>
        <v>1665.1590000000001</v>
      </c>
      <c r="I39" s="60">
        <f t="shared" si="27"/>
        <v>0</v>
      </c>
      <c r="J39" s="60">
        <f t="shared" si="27"/>
        <v>0</v>
      </c>
      <c r="K39" s="60">
        <f t="shared" si="27"/>
        <v>0</v>
      </c>
      <c r="L39" s="60">
        <f t="shared" si="27"/>
        <v>0</v>
      </c>
      <c r="M39" s="60">
        <f t="shared" si="27"/>
        <v>0</v>
      </c>
      <c r="N39" s="60">
        <f t="shared" si="27"/>
        <v>0</v>
      </c>
      <c r="O39" s="60">
        <f t="shared" ref="O39:T39" si="28">O40+O41+O42+O43</f>
        <v>0</v>
      </c>
      <c r="P39" s="60">
        <f t="shared" si="28"/>
        <v>0</v>
      </c>
      <c r="Q39" s="60">
        <f t="shared" si="28"/>
        <v>0</v>
      </c>
      <c r="R39" s="60">
        <f t="shared" si="28"/>
        <v>0</v>
      </c>
      <c r="S39" s="60">
        <f t="shared" si="28"/>
        <v>0</v>
      </c>
      <c r="T39" s="60">
        <f t="shared" si="28"/>
        <v>0</v>
      </c>
      <c r="U39" s="162"/>
    </row>
    <row r="40" spans="1:21" ht="30.75" customHeight="1" x14ac:dyDescent="0.25">
      <c r="A40" s="153"/>
      <c r="B40" s="154"/>
      <c r="C40" s="91" t="s">
        <v>5</v>
      </c>
      <c r="D40" s="59">
        <f t="shared" si="5"/>
        <v>0</v>
      </c>
      <c r="E40" s="60">
        <v>0</v>
      </c>
      <c r="F40" s="60">
        <v>0</v>
      </c>
      <c r="G40" s="60">
        <v>0</v>
      </c>
      <c r="H40" s="60">
        <v>0</v>
      </c>
      <c r="I40" s="60">
        <v>0</v>
      </c>
      <c r="J40" s="60">
        <v>0</v>
      </c>
      <c r="K40" s="60">
        <v>0</v>
      </c>
      <c r="L40" s="60">
        <v>0</v>
      </c>
      <c r="M40" s="60">
        <v>0</v>
      </c>
      <c r="N40" s="60">
        <v>0</v>
      </c>
      <c r="O40" s="60">
        <v>0</v>
      </c>
      <c r="P40" s="60">
        <v>0</v>
      </c>
      <c r="Q40" s="60">
        <v>0</v>
      </c>
      <c r="R40" s="60">
        <v>0</v>
      </c>
      <c r="S40" s="60">
        <v>0</v>
      </c>
      <c r="T40" s="60">
        <v>0</v>
      </c>
      <c r="U40" s="162"/>
    </row>
    <row r="41" spans="1:21" ht="30.75" customHeight="1" x14ac:dyDescent="0.25">
      <c r="A41" s="153"/>
      <c r="B41" s="154"/>
      <c r="C41" s="91" t="s">
        <v>6</v>
      </c>
      <c r="D41" s="59">
        <f t="shared" si="5"/>
        <v>0</v>
      </c>
      <c r="E41" s="60">
        <v>0</v>
      </c>
      <c r="F41" s="60">
        <v>0</v>
      </c>
      <c r="G41" s="60">
        <v>0</v>
      </c>
      <c r="H41" s="60">
        <v>0</v>
      </c>
      <c r="I41" s="60">
        <v>0</v>
      </c>
      <c r="J41" s="60">
        <v>0</v>
      </c>
      <c r="K41" s="60">
        <v>0</v>
      </c>
      <c r="L41" s="60">
        <v>0</v>
      </c>
      <c r="M41" s="60">
        <v>0</v>
      </c>
      <c r="N41" s="60">
        <v>0</v>
      </c>
      <c r="O41" s="60">
        <v>0</v>
      </c>
      <c r="P41" s="60">
        <v>0</v>
      </c>
      <c r="Q41" s="60">
        <v>0</v>
      </c>
      <c r="R41" s="60">
        <v>0</v>
      </c>
      <c r="S41" s="60">
        <v>0</v>
      </c>
      <c r="T41" s="60">
        <v>0</v>
      </c>
      <c r="U41" s="162"/>
    </row>
    <row r="42" spans="1:21" ht="30.75" customHeight="1" x14ac:dyDescent="0.25">
      <c r="A42" s="153"/>
      <c r="B42" s="154"/>
      <c r="C42" s="91" t="s">
        <v>7</v>
      </c>
      <c r="D42" s="59">
        <f t="shared" si="5"/>
        <v>3627.0149999999999</v>
      </c>
      <c r="E42" s="60">
        <v>408.25599999999997</v>
      </c>
      <c r="F42" s="60">
        <v>1553.6</v>
      </c>
      <c r="G42" s="60">
        <v>0</v>
      </c>
      <c r="H42" s="60">
        <v>1665.1590000000001</v>
      </c>
      <c r="I42" s="60">
        <v>0</v>
      </c>
      <c r="J42" s="60">
        <v>0</v>
      </c>
      <c r="K42" s="60">
        <v>0</v>
      </c>
      <c r="L42" s="60">
        <v>0</v>
      </c>
      <c r="M42" s="60">
        <v>0</v>
      </c>
      <c r="N42" s="60">
        <v>0</v>
      </c>
      <c r="O42" s="60">
        <v>0</v>
      </c>
      <c r="P42" s="60">
        <v>0</v>
      </c>
      <c r="Q42" s="60">
        <v>0</v>
      </c>
      <c r="R42" s="60">
        <v>0</v>
      </c>
      <c r="S42" s="60">
        <v>0</v>
      </c>
      <c r="T42" s="60">
        <v>0</v>
      </c>
      <c r="U42" s="162"/>
    </row>
    <row r="43" spans="1:21" ht="30.75" customHeight="1" x14ac:dyDescent="0.25">
      <c r="A43" s="153"/>
      <c r="B43" s="154"/>
      <c r="C43" s="91" t="s">
        <v>8</v>
      </c>
      <c r="D43" s="59">
        <f t="shared" si="5"/>
        <v>0</v>
      </c>
      <c r="E43" s="60">
        <v>0</v>
      </c>
      <c r="F43" s="60">
        <v>0</v>
      </c>
      <c r="G43" s="60">
        <v>0</v>
      </c>
      <c r="H43" s="60">
        <v>0</v>
      </c>
      <c r="I43" s="60">
        <v>0</v>
      </c>
      <c r="J43" s="60">
        <v>0</v>
      </c>
      <c r="K43" s="60">
        <v>0</v>
      </c>
      <c r="L43" s="60">
        <v>0</v>
      </c>
      <c r="M43" s="60">
        <v>0</v>
      </c>
      <c r="N43" s="60">
        <v>0</v>
      </c>
      <c r="O43" s="60">
        <v>0</v>
      </c>
      <c r="P43" s="60">
        <v>0</v>
      </c>
      <c r="Q43" s="60">
        <v>0</v>
      </c>
      <c r="R43" s="60">
        <v>0</v>
      </c>
      <c r="S43" s="60">
        <v>0</v>
      </c>
      <c r="T43" s="60">
        <v>0</v>
      </c>
      <c r="U43" s="162"/>
    </row>
    <row r="44" spans="1:21" ht="22.5" customHeight="1" x14ac:dyDescent="0.25">
      <c r="A44" s="153" t="s">
        <v>92</v>
      </c>
      <c r="B44" s="154" t="s">
        <v>15</v>
      </c>
      <c r="C44" s="91" t="s">
        <v>4</v>
      </c>
      <c r="D44" s="59">
        <f t="shared" si="5"/>
        <v>1513.3009999999999</v>
      </c>
      <c r="E44" s="60">
        <f>E45+E46+E47+E48</f>
        <v>0</v>
      </c>
      <c r="F44" s="60">
        <f t="shared" ref="F44:N44" si="29">F45+F46+F47+F48</f>
        <v>0</v>
      </c>
      <c r="G44" s="60">
        <f t="shared" si="29"/>
        <v>1513.3009999999999</v>
      </c>
      <c r="H44" s="60">
        <f t="shared" si="29"/>
        <v>0</v>
      </c>
      <c r="I44" s="60">
        <f t="shared" si="29"/>
        <v>0</v>
      </c>
      <c r="J44" s="60">
        <f t="shared" si="29"/>
        <v>0</v>
      </c>
      <c r="K44" s="60">
        <f t="shared" si="29"/>
        <v>0</v>
      </c>
      <c r="L44" s="60">
        <f t="shared" si="29"/>
        <v>0</v>
      </c>
      <c r="M44" s="60">
        <f t="shared" si="29"/>
        <v>0</v>
      </c>
      <c r="N44" s="60">
        <f t="shared" si="29"/>
        <v>0</v>
      </c>
      <c r="O44" s="60">
        <f t="shared" ref="O44:T44" si="30">O45+O46+O47+O48</f>
        <v>0</v>
      </c>
      <c r="P44" s="60">
        <f t="shared" si="30"/>
        <v>0</v>
      </c>
      <c r="Q44" s="60">
        <f t="shared" si="30"/>
        <v>0</v>
      </c>
      <c r="R44" s="60">
        <f t="shared" si="30"/>
        <v>0</v>
      </c>
      <c r="S44" s="60">
        <f t="shared" si="30"/>
        <v>0</v>
      </c>
      <c r="T44" s="60">
        <f t="shared" si="30"/>
        <v>0</v>
      </c>
      <c r="U44" s="162"/>
    </row>
    <row r="45" spans="1:21" ht="22.5" customHeight="1" x14ac:dyDescent="0.25">
      <c r="A45" s="153"/>
      <c r="B45" s="154"/>
      <c r="C45" s="91" t="s">
        <v>5</v>
      </c>
      <c r="D45" s="59">
        <f t="shared" si="5"/>
        <v>0</v>
      </c>
      <c r="E45" s="60">
        <v>0</v>
      </c>
      <c r="F45" s="60">
        <v>0</v>
      </c>
      <c r="G45" s="60">
        <v>0</v>
      </c>
      <c r="H45" s="60">
        <v>0</v>
      </c>
      <c r="I45" s="60">
        <v>0</v>
      </c>
      <c r="J45" s="60">
        <v>0</v>
      </c>
      <c r="K45" s="60">
        <v>0</v>
      </c>
      <c r="L45" s="60">
        <v>0</v>
      </c>
      <c r="M45" s="60">
        <v>0</v>
      </c>
      <c r="N45" s="60">
        <v>0</v>
      </c>
      <c r="O45" s="60">
        <v>0</v>
      </c>
      <c r="P45" s="60">
        <v>0</v>
      </c>
      <c r="Q45" s="60">
        <v>0</v>
      </c>
      <c r="R45" s="60">
        <v>0</v>
      </c>
      <c r="S45" s="60">
        <v>0</v>
      </c>
      <c r="T45" s="60">
        <v>0</v>
      </c>
      <c r="U45" s="162"/>
    </row>
    <row r="46" spans="1:21" ht="22.5" customHeight="1" x14ac:dyDescent="0.25">
      <c r="A46" s="153"/>
      <c r="B46" s="154"/>
      <c r="C46" s="91" t="s">
        <v>6</v>
      </c>
      <c r="D46" s="59">
        <f t="shared" si="5"/>
        <v>0</v>
      </c>
      <c r="E46" s="60">
        <v>0</v>
      </c>
      <c r="F46" s="60">
        <v>0</v>
      </c>
      <c r="G46" s="60">
        <v>0</v>
      </c>
      <c r="H46" s="60">
        <v>0</v>
      </c>
      <c r="I46" s="60">
        <v>0</v>
      </c>
      <c r="J46" s="60">
        <v>0</v>
      </c>
      <c r="K46" s="60">
        <v>0</v>
      </c>
      <c r="L46" s="60">
        <v>0</v>
      </c>
      <c r="M46" s="60">
        <v>0</v>
      </c>
      <c r="N46" s="60">
        <v>0</v>
      </c>
      <c r="O46" s="60">
        <v>0</v>
      </c>
      <c r="P46" s="60">
        <v>0</v>
      </c>
      <c r="Q46" s="60">
        <v>0</v>
      </c>
      <c r="R46" s="60">
        <v>0</v>
      </c>
      <c r="S46" s="60">
        <v>0</v>
      </c>
      <c r="T46" s="60">
        <v>0</v>
      </c>
      <c r="U46" s="162"/>
    </row>
    <row r="47" spans="1:21" ht="22.5" customHeight="1" x14ac:dyDescent="0.25">
      <c r="A47" s="153"/>
      <c r="B47" s="154"/>
      <c r="C47" s="91" t="s">
        <v>7</v>
      </c>
      <c r="D47" s="59">
        <f t="shared" si="5"/>
        <v>1513.3009999999999</v>
      </c>
      <c r="E47" s="60">
        <v>0</v>
      </c>
      <c r="F47" s="60">
        <v>0</v>
      </c>
      <c r="G47" s="60">
        <v>1513.3009999999999</v>
      </c>
      <c r="H47" s="60">
        <v>0</v>
      </c>
      <c r="I47" s="60">
        <v>0</v>
      </c>
      <c r="J47" s="60">
        <v>0</v>
      </c>
      <c r="K47" s="60">
        <v>0</v>
      </c>
      <c r="L47" s="60">
        <v>0</v>
      </c>
      <c r="M47" s="60">
        <v>0</v>
      </c>
      <c r="N47" s="60">
        <v>0</v>
      </c>
      <c r="O47" s="60">
        <v>0</v>
      </c>
      <c r="P47" s="60">
        <v>0</v>
      </c>
      <c r="Q47" s="60">
        <v>0</v>
      </c>
      <c r="R47" s="60">
        <v>0</v>
      </c>
      <c r="S47" s="60">
        <v>0</v>
      </c>
      <c r="T47" s="60">
        <v>0</v>
      </c>
      <c r="U47" s="162"/>
    </row>
    <row r="48" spans="1:21" ht="22.5" customHeight="1" x14ac:dyDescent="0.25">
      <c r="A48" s="153"/>
      <c r="B48" s="154"/>
      <c r="C48" s="91" t="s">
        <v>8</v>
      </c>
      <c r="D48" s="59">
        <f t="shared" si="5"/>
        <v>0</v>
      </c>
      <c r="E48" s="60">
        <v>0</v>
      </c>
      <c r="F48" s="60">
        <v>0</v>
      </c>
      <c r="G48" s="60">
        <v>0</v>
      </c>
      <c r="H48" s="60">
        <v>0</v>
      </c>
      <c r="I48" s="60">
        <v>0</v>
      </c>
      <c r="J48" s="60">
        <v>0</v>
      </c>
      <c r="K48" s="60">
        <v>0</v>
      </c>
      <c r="L48" s="60">
        <v>0</v>
      </c>
      <c r="M48" s="60">
        <v>0</v>
      </c>
      <c r="N48" s="60">
        <v>0</v>
      </c>
      <c r="O48" s="60">
        <v>0</v>
      </c>
      <c r="P48" s="60">
        <v>0</v>
      </c>
      <c r="Q48" s="60">
        <v>0</v>
      </c>
      <c r="R48" s="60">
        <v>0</v>
      </c>
      <c r="S48" s="60">
        <v>0</v>
      </c>
      <c r="T48" s="60">
        <v>0</v>
      </c>
      <c r="U48" s="162"/>
    </row>
    <row r="49" spans="1:21" ht="22.5" customHeight="1" x14ac:dyDescent="0.25">
      <c r="A49" s="144" t="s">
        <v>62</v>
      </c>
      <c r="B49" s="147" t="s">
        <v>16</v>
      </c>
      <c r="C49" s="91" t="s">
        <v>4</v>
      </c>
      <c r="D49" s="59">
        <f t="shared" si="5"/>
        <v>81.58</v>
      </c>
      <c r="E49" s="60">
        <f>E50+E51+E52</f>
        <v>0</v>
      </c>
      <c r="F49" s="60">
        <f t="shared" ref="F49:N49" si="31">F50+F51+F52</f>
        <v>81.58</v>
      </c>
      <c r="G49" s="60">
        <f t="shared" si="31"/>
        <v>0</v>
      </c>
      <c r="H49" s="60">
        <f t="shared" si="31"/>
        <v>0</v>
      </c>
      <c r="I49" s="60">
        <f t="shared" si="31"/>
        <v>0</v>
      </c>
      <c r="J49" s="60">
        <f t="shared" si="31"/>
        <v>0</v>
      </c>
      <c r="K49" s="60">
        <v>0</v>
      </c>
      <c r="L49" s="60">
        <f t="shared" si="31"/>
        <v>0</v>
      </c>
      <c r="M49" s="60">
        <f t="shared" si="31"/>
        <v>0</v>
      </c>
      <c r="N49" s="60">
        <f t="shared" si="31"/>
        <v>0</v>
      </c>
      <c r="O49" s="60">
        <f t="shared" ref="O49:T49" si="32">O50+O51+O52</f>
        <v>0</v>
      </c>
      <c r="P49" s="60">
        <f t="shared" si="32"/>
        <v>0</v>
      </c>
      <c r="Q49" s="60">
        <f t="shared" si="32"/>
        <v>0</v>
      </c>
      <c r="R49" s="60">
        <f t="shared" si="32"/>
        <v>0</v>
      </c>
      <c r="S49" s="60">
        <f t="shared" si="32"/>
        <v>0</v>
      </c>
      <c r="T49" s="60">
        <f t="shared" si="32"/>
        <v>0</v>
      </c>
      <c r="U49" s="162"/>
    </row>
    <row r="50" spans="1:21" ht="22.5" customHeight="1" x14ac:dyDescent="0.25">
      <c r="A50" s="145"/>
      <c r="B50" s="148"/>
      <c r="C50" s="91" t="s">
        <v>5</v>
      </c>
      <c r="D50" s="59">
        <f t="shared" si="5"/>
        <v>0</v>
      </c>
      <c r="E50" s="60">
        <v>0</v>
      </c>
      <c r="F50" s="60">
        <v>0</v>
      </c>
      <c r="G50" s="60">
        <v>0</v>
      </c>
      <c r="H50" s="60">
        <v>0</v>
      </c>
      <c r="I50" s="60">
        <v>0</v>
      </c>
      <c r="J50" s="60">
        <v>0</v>
      </c>
      <c r="K50" s="60">
        <v>0</v>
      </c>
      <c r="L50" s="60">
        <v>0</v>
      </c>
      <c r="M50" s="60">
        <v>0</v>
      </c>
      <c r="N50" s="60">
        <v>0</v>
      </c>
      <c r="O50" s="60">
        <v>0</v>
      </c>
      <c r="P50" s="60">
        <v>0</v>
      </c>
      <c r="Q50" s="60">
        <v>0</v>
      </c>
      <c r="R50" s="60">
        <v>0</v>
      </c>
      <c r="S50" s="60">
        <v>0</v>
      </c>
      <c r="T50" s="60">
        <v>0</v>
      </c>
      <c r="U50" s="162"/>
    </row>
    <row r="51" spans="1:21" ht="22.5" customHeight="1" x14ac:dyDescent="0.25">
      <c r="A51" s="145"/>
      <c r="B51" s="148"/>
      <c r="C51" s="91" t="s">
        <v>6</v>
      </c>
      <c r="D51" s="59">
        <f t="shared" si="5"/>
        <v>0</v>
      </c>
      <c r="E51" s="60">
        <v>0</v>
      </c>
      <c r="F51" s="60">
        <v>0</v>
      </c>
      <c r="G51" s="60">
        <v>0</v>
      </c>
      <c r="H51" s="60">
        <v>0</v>
      </c>
      <c r="I51" s="60">
        <v>0</v>
      </c>
      <c r="J51" s="60">
        <v>0</v>
      </c>
      <c r="K51" s="60">
        <v>0</v>
      </c>
      <c r="L51" s="60">
        <v>0</v>
      </c>
      <c r="M51" s="60">
        <v>0</v>
      </c>
      <c r="N51" s="60">
        <v>0</v>
      </c>
      <c r="O51" s="60">
        <v>0</v>
      </c>
      <c r="P51" s="60">
        <v>0</v>
      </c>
      <c r="Q51" s="60">
        <v>0</v>
      </c>
      <c r="R51" s="60">
        <v>0</v>
      </c>
      <c r="S51" s="60">
        <v>0</v>
      </c>
      <c r="T51" s="60">
        <v>0</v>
      </c>
      <c r="U51" s="162"/>
    </row>
    <row r="52" spans="1:21" ht="22.5" customHeight="1" x14ac:dyDescent="0.25">
      <c r="A52" s="145"/>
      <c r="B52" s="148"/>
      <c r="C52" s="91" t="s">
        <v>7</v>
      </c>
      <c r="D52" s="59">
        <f t="shared" si="5"/>
        <v>81.58</v>
      </c>
      <c r="E52" s="60">
        <v>0</v>
      </c>
      <c r="F52" s="60">
        <v>81.58</v>
      </c>
      <c r="G52" s="60">
        <v>0</v>
      </c>
      <c r="H52" s="60">
        <v>0</v>
      </c>
      <c r="I52" s="60">
        <v>0</v>
      </c>
      <c r="J52" s="60">
        <v>0</v>
      </c>
      <c r="K52" s="60">
        <v>0</v>
      </c>
      <c r="L52" s="60">
        <v>0</v>
      </c>
      <c r="M52" s="60">
        <v>0</v>
      </c>
      <c r="N52" s="60">
        <v>0</v>
      </c>
      <c r="O52" s="60">
        <v>0</v>
      </c>
      <c r="P52" s="60">
        <v>0</v>
      </c>
      <c r="Q52" s="60">
        <v>0</v>
      </c>
      <c r="R52" s="60">
        <v>0</v>
      </c>
      <c r="S52" s="60">
        <v>0</v>
      </c>
      <c r="T52" s="60">
        <v>0</v>
      </c>
      <c r="U52" s="162"/>
    </row>
    <row r="53" spans="1:21" ht="22.5" customHeight="1" x14ac:dyDescent="0.25">
      <c r="A53" s="146"/>
      <c r="B53" s="149"/>
      <c r="C53" s="91" t="s">
        <v>8</v>
      </c>
      <c r="D53" s="59">
        <f t="shared" ref="D53" si="33">E53+F53+G53+H53+I53+J53+K53+L53+M53+N53+O53+P53+Q53+R53+S53+T53</f>
        <v>0</v>
      </c>
      <c r="E53" s="60">
        <v>0</v>
      </c>
      <c r="F53" s="60">
        <v>0</v>
      </c>
      <c r="G53" s="60">
        <v>0</v>
      </c>
      <c r="H53" s="60">
        <v>0</v>
      </c>
      <c r="I53" s="60">
        <v>0</v>
      </c>
      <c r="J53" s="60">
        <v>0</v>
      </c>
      <c r="K53" s="60">
        <v>0</v>
      </c>
      <c r="L53" s="60">
        <v>0</v>
      </c>
      <c r="M53" s="60">
        <v>0</v>
      </c>
      <c r="N53" s="60">
        <v>0</v>
      </c>
      <c r="O53" s="60">
        <v>0</v>
      </c>
      <c r="P53" s="60">
        <v>0</v>
      </c>
      <c r="Q53" s="60">
        <v>0</v>
      </c>
      <c r="R53" s="60">
        <v>0</v>
      </c>
      <c r="S53" s="60">
        <v>0</v>
      </c>
      <c r="T53" s="60">
        <v>0</v>
      </c>
      <c r="U53" s="162"/>
    </row>
    <row r="54" spans="1:21" ht="27.75" customHeight="1" x14ac:dyDescent="0.25">
      <c r="A54" s="144" t="s">
        <v>93</v>
      </c>
      <c r="B54" s="147" t="s">
        <v>17</v>
      </c>
      <c r="C54" s="91" t="s">
        <v>4</v>
      </c>
      <c r="D54" s="59">
        <f t="shared" si="5"/>
        <v>15329.949000000001</v>
      </c>
      <c r="E54" s="60">
        <f>E55+E56+E57</f>
        <v>0</v>
      </c>
      <c r="F54" s="60">
        <f t="shared" ref="F54:N54" si="34">F55+F56+F57</f>
        <v>0</v>
      </c>
      <c r="G54" s="60">
        <f t="shared" si="34"/>
        <v>8216.9889999999996</v>
      </c>
      <c r="H54" s="60">
        <f t="shared" si="34"/>
        <v>4677.59</v>
      </c>
      <c r="I54" s="60">
        <f t="shared" si="34"/>
        <v>0</v>
      </c>
      <c r="J54" s="60">
        <f t="shared" si="34"/>
        <v>0</v>
      </c>
      <c r="K54" s="60">
        <f t="shared" si="34"/>
        <v>2435.37</v>
      </c>
      <c r="L54" s="60">
        <f t="shared" si="34"/>
        <v>0</v>
      </c>
      <c r="M54" s="60">
        <f t="shared" si="34"/>
        <v>0</v>
      </c>
      <c r="N54" s="60">
        <f t="shared" si="34"/>
        <v>0</v>
      </c>
      <c r="O54" s="60">
        <f t="shared" ref="O54:T54" si="35">O55+O56+O57</f>
        <v>0</v>
      </c>
      <c r="P54" s="60">
        <f t="shared" si="35"/>
        <v>0</v>
      </c>
      <c r="Q54" s="60">
        <f t="shared" si="35"/>
        <v>0</v>
      </c>
      <c r="R54" s="60">
        <f t="shared" si="35"/>
        <v>0</v>
      </c>
      <c r="S54" s="60">
        <f t="shared" si="35"/>
        <v>0</v>
      </c>
      <c r="T54" s="60">
        <f t="shared" si="35"/>
        <v>0</v>
      </c>
      <c r="U54" s="162"/>
    </row>
    <row r="55" spans="1:21" ht="27.75" customHeight="1" x14ac:dyDescent="0.25">
      <c r="A55" s="145"/>
      <c r="B55" s="148"/>
      <c r="C55" s="91" t="s">
        <v>5</v>
      </c>
      <c r="D55" s="59">
        <f t="shared" si="5"/>
        <v>0</v>
      </c>
      <c r="E55" s="60">
        <v>0</v>
      </c>
      <c r="F55" s="60">
        <v>0</v>
      </c>
      <c r="G55" s="60">
        <v>0</v>
      </c>
      <c r="H55" s="60">
        <v>0</v>
      </c>
      <c r="I55" s="60">
        <v>0</v>
      </c>
      <c r="J55" s="60">
        <v>0</v>
      </c>
      <c r="K55" s="60">
        <v>0</v>
      </c>
      <c r="L55" s="60">
        <v>0</v>
      </c>
      <c r="M55" s="60">
        <v>0</v>
      </c>
      <c r="N55" s="60">
        <v>0</v>
      </c>
      <c r="O55" s="60">
        <v>0</v>
      </c>
      <c r="P55" s="60">
        <v>0</v>
      </c>
      <c r="Q55" s="60">
        <v>0</v>
      </c>
      <c r="R55" s="60">
        <v>0</v>
      </c>
      <c r="S55" s="60">
        <v>0</v>
      </c>
      <c r="T55" s="60">
        <v>0</v>
      </c>
      <c r="U55" s="162"/>
    </row>
    <row r="56" spans="1:21" ht="27.75" customHeight="1" x14ac:dyDescent="0.25">
      <c r="A56" s="145"/>
      <c r="B56" s="148"/>
      <c r="C56" s="91" t="s">
        <v>6</v>
      </c>
      <c r="D56" s="59">
        <f t="shared" si="5"/>
        <v>11460.7</v>
      </c>
      <c r="E56" s="60">
        <v>0</v>
      </c>
      <c r="F56" s="60">
        <v>0</v>
      </c>
      <c r="G56" s="60">
        <v>7016.9889999999996</v>
      </c>
      <c r="H56" s="60">
        <v>4443.7110000000002</v>
      </c>
      <c r="I56" s="60">
        <v>0</v>
      </c>
      <c r="J56" s="60">
        <v>0</v>
      </c>
      <c r="K56" s="60">
        <v>0</v>
      </c>
      <c r="L56" s="60">
        <v>0</v>
      </c>
      <c r="M56" s="60">
        <v>0</v>
      </c>
      <c r="N56" s="60">
        <v>0</v>
      </c>
      <c r="O56" s="60">
        <v>0</v>
      </c>
      <c r="P56" s="60">
        <v>0</v>
      </c>
      <c r="Q56" s="60">
        <v>0</v>
      </c>
      <c r="R56" s="60">
        <v>0</v>
      </c>
      <c r="S56" s="60">
        <v>0</v>
      </c>
      <c r="T56" s="60">
        <v>0</v>
      </c>
      <c r="U56" s="162"/>
    </row>
    <row r="57" spans="1:21" ht="27.75" customHeight="1" x14ac:dyDescent="0.25">
      <c r="A57" s="145"/>
      <c r="B57" s="148"/>
      <c r="C57" s="91" t="s">
        <v>7</v>
      </c>
      <c r="D57" s="59">
        <f t="shared" si="5"/>
        <v>3869.2489999999998</v>
      </c>
      <c r="E57" s="60">
        <v>0</v>
      </c>
      <c r="F57" s="60">
        <v>0</v>
      </c>
      <c r="G57" s="60">
        <v>1200</v>
      </c>
      <c r="H57" s="60">
        <v>233.87899999999999</v>
      </c>
      <c r="I57" s="60">
        <v>0</v>
      </c>
      <c r="J57" s="60">
        <v>0</v>
      </c>
      <c r="K57" s="60">
        <v>2435.37</v>
      </c>
      <c r="L57" s="60">
        <v>0</v>
      </c>
      <c r="M57" s="60">
        <v>0</v>
      </c>
      <c r="N57" s="60">
        <v>0</v>
      </c>
      <c r="O57" s="60">
        <v>0</v>
      </c>
      <c r="P57" s="60">
        <v>0</v>
      </c>
      <c r="Q57" s="60">
        <v>0</v>
      </c>
      <c r="R57" s="60">
        <v>0</v>
      </c>
      <c r="S57" s="60">
        <v>0</v>
      </c>
      <c r="T57" s="60">
        <v>0</v>
      </c>
      <c r="U57" s="162"/>
    </row>
    <row r="58" spans="1:21" ht="27.75" customHeight="1" x14ac:dyDescent="0.25">
      <c r="A58" s="146"/>
      <c r="B58" s="149"/>
      <c r="C58" s="91" t="s">
        <v>8</v>
      </c>
      <c r="D58" s="59">
        <f t="shared" si="5"/>
        <v>0</v>
      </c>
      <c r="E58" s="60">
        <v>0</v>
      </c>
      <c r="F58" s="60">
        <v>0</v>
      </c>
      <c r="G58" s="60">
        <v>0</v>
      </c>
      <c r="H58" s="60">
        <v>0</v>
      </c>
      <c r="I58" s="60">
        <v>0</v>
      </c>
      <c r="J58" s="60">
        <v>0</v>
      </c>
      <c r="K58" s="60">
        <v>0</v>
      </c>
      <c r="L58" s="60">
        <v>0</v>
      </c>
      <c r="M58" s="60">
        <v>0</v>
      </c>
      <c r="N58" s="60">
        <v>0</v>
      </c>
      <c r="O58" s="60">
        <v>0</v>
      </c>
      <c r="P58" s="60">
        <v>0</v>
      </c>
      <c r="Q58" s="60">
        <v>0</v>
      </c>
      <c r="R58" s="60">
        <v>0</v>
      </c>
      <c r="S58" s="60">
        <v>0</v>
      </c>
      <c r="T58" s="60">
        <v>0</v>
      </c>
      <c r="U58" s="162"/>
    </row>
    <row r="59" spans="1:21" ht="22.5" customHeight="1" x14ac:dyDescent="0.25">
      <c r="A59" s="144" t="s">
        <v>64</v>
      </c>
      <c r="B59" s="147" t="s">
        <v>18</v>
      </c>
      <c r="C59" s="91" t="s">
        <v>4</v>
      </c>
      <c r="D59" s="59">
        <f t="shared" si="5"/>
        <v>829.3</v>
      </c>
      <c r="E59" s="60">
        <f>E60+E61+E62</f>
        <v>0</v>
      </c>
      <c r="F59" s="60">
        <f t="shared" ref="F59:N59" si="36">F60+F61+F62</f>
        <v>0</v>
      </c>
      <c r="G59" s="60">
        <f t="shared" si="36"/>
        <v>0</v>
      </c>
      <c r="H59" s="60">
        <f t="shared" si="36"/>
        <v>829.3</v>
      </c>
      <c r="I59" s="60">
        <f t="shared" si="36"/>
        <v>0</v>
      </c>
      <c r="J59" s="60">
        <f t="shared" si="36"/>
        <v>0</v>
      </c>
      <c r="K59" s="60">
        <f t="shared" si="36"/>
        <v>0</v>
      </c>
      <c r="L59" s="60">
        <f t="shared" si="36"/>
        <v>0</v>
      </c>
      <c r="M59" s="60">
        <f t="shared" si="36"/>
        <v>0</v>
      </c>
      <c r="N59" s="60">
        <f t="shared" si="36"/>
        <v>0</v>
      </c>
      <c r="O59" s="60">
        <f t="shared" ref="O59:T59" si="37">O60+O61+O62</f>
        <v>0</v>
      </c>
      <c r="P59" s="60">
        <f t="shared" si="37"/>
        <v>0</v>
      </c>
      <c r="Q59" s="60">
        <f t="shared" si="37"/>
        <v>0</v>
      </c>
      <c r="R59" s="60">
        <f t="shared" si="37"/>
        <v>0</v>
      </c>
      <c r="S59" s="60">
        <f t="shared" si="37"/>
        <v>0</v>
      </c>
      <c r="T59" s="60">
        <f t="shared" si="37"/>
        <v>0</v>
      </c>
      <c r="U59" s="162"/>
    </row>
    <row r="60" spans="1:21" ht="22.5" customHeight="1" x14ac:dyDescent="0.25">
      <c r="A60" s="145"/>
      <c r="B60" s="148"/>
      <c r="C60" s="91" t="s">
        <v>5</v>
      </c>
      <c r="D60" s="59">
        <f t="shared" si="5"/>
        <v>0</v>
      </c>
      <c r="E60" s="60">
        <v>0</v>
      </c>
      <c r="F60" s="60">
        <v>0</v>
      </c>
      <c r="G60" s="60">
        <v>0</v>
      </c>
      <c r="H60" s="60">
        <v>0</v>
      </c>
      <c r="I60" s="60">
        <v>0</v>
      </c>
      <c r="J60" s="60">
        <v>0</v>
      </c>
      <c r="K60" s="60">
        <v>0</v>
      </c>
      <c r="L60" s="60">
        <v>0</v>
      </c>
      <c r="M60" s="60">
        <v>0</v>
      </c>
      <c r="N60" s="60">
        <v>0</v>
      </c>
      <c r="O60" s="60">
        <v>0</v>
      </c>
      <c r="P60" s="60">
        <v>0</v>
      </c>
      <c r="Q60" s="60">
        <v>0</v>
      </c>
      <c r="R60" s="60">
        <v>0</v>
      </c>
      <c r="S60" s="60">
        <v>0</v>
      </c>
      <c r="T60" s="60">
        <v>0</v>
      </c>
      <c r="U60" s="162"/>
    </row>
    <row r="61" spans="1:21" ht="22.5" customHeight="1" x14ac:dyDescent="0.25">
      <c r="A61" s="145"/>
      <c r="B61" s="148"/>
      <c r="C61" s="91" t="s">
        <v>6</v>
      </c>
      <c r="D61" s="59">
        <f t="shared" si="5"/>
        <v>0</v>
      </c>
      <c r="E61" s="60">
        <v>0</v>
      </c>
      <c r="F61" s="60">
        <v>0</v>
      </c>
      <c r="G61" s="60">
        <v>0</v>
      </c>
      <c r="H61" s="60">
        <v>0</v>
      </c>
      <c r="I61" s="60">
        <v>0</v>
      </c>
      <c r="J61" s="60">
        <v>0</v>
      </c>
      <c r="K61" s="60">
        <v>0</v>
      </c>
      <c r="L61" s="60">
        <v>0</v>
      </c>
      <c r="M61" s="60">
        <v>0</v>
      </c>
      <c r="N61" s="60">
        <v>0</v>
      </c>
      <c r="O61" s="60">
        <v>0</v>
      </c>
      <c r="P61" s="60">
        <v>0</v>
      </c>
      <c r="Q61" s="60">
        <v>0</v>
      </c>
      <c r="R61" s="60">
        <v>0</v>
      </c>
      <c r="S61" s="60">
        <v>0</v>
      </c>
      <c r="T61" s="60">
        <v>0</v>
      </c>
      <c r="U61" s="162"/>
    </row>
    <row r="62" spans="1:21" ht="22.5" customHeight="1" x14ac:dyDescent="0.25">
      <c r="A62" s="145"/>
      <c r="B62" s="148"/>
      <c r="C62" s="91" t="s">
        <v>7</v>
      </c>
      <c r="D62" s="59">
        <f t="shared" si="5"/>
        <v>829.3</v>
      </c>
      <c r="E62" s="60">
        <v>0</v>
      </c>
      <c r="F62" s="60">
        <v>0</v>
      </c>
      <c r="G62" s="60">
        <v>0</v>
      </c>
      <c r="H62" s="60">
        <v>829.3</v>
      </c>
      <c r="I62" s="60">
        <v>0</v>
      </c>
      <c r="J62" s="60">
        <v>0</v>
      </c>
      <c r="K62" s="60">
        <v>0</v>
      </c>
      <c r="L62" s="60">
        <v>0</v>
      </c>
      <c r="M62" s="60">
        <v>0</v>
      </c>
      <c r="N62" s="60">
        <v>0</v>
      </c>
      <c r="O62" s="60">
        <v>0</v>
      </c>
      <c r="P62" s="60">
        <v>0</v>
      </c>
      <c r="Q62" s="60">
        <v>0</v>
      </c>
      <c r="R62" s="60">
        <v>0</v>
      </c>
      <c r="S62" s="60">
        <v>0</v>
      </c>
      <c r="T62" s="60">
        <v>0</v>
      </c>
      <c r="U62" s="162"/>
    </row>
    <row r="63" spans="1:21" ht="22.5" customHeight="1" x14ac:dyDescent="0.25">
      <c r="A63" s="146"/>
      <c r="B63" s="149"/>
      <c r="C63" s="91" t="s">
        <v>8</v>
      </c>
      <c r="D63" s="59">
        <f t="shared" ref="D63" si="38">E63+F63+G63+H63+I63+J63+K63+L63+M63+N63+O63+P63+Q63+R63+S63+T63</f>
        <v>0</v>
      </c>
      <c r="E63" s="60">
        <v>0</v>
      </c>
      <c r="F63" s="60">
        <v>0</v>
      </c>
      <c r="G63" s="60">
        <v>0</v>
      </c>
      <c r="H63" s="60">
        <v>0</v>
      </c>
      <c r="I63" s="60">
        <v>0</v>
      </c>
      <c r="J63" s="60">
        <v>0</v>
      </c>
      <c r="K63" s="60">
        <v>0</v>
      </c>
      <c r="L63" s="60">
        <v>0</v>
      </c>
      <c r="M63" s="60">
        <v>0</v>
      </c>
      <c r="N63" s="60">
        <v>0</v>
      </c>
      <c r="O63" s="60">
        <v>0</v>
      </c>
      <c r="P63" s="60">
        <v>0</v>
      </c>
      <c r="Q63" s="60">
        <v>0</v>
      </c>
      <c r="R63" s="60">
        <v>0</v>
      </c>
      <c r="S63" s="60">
        <v>0</v>
      </c>
      <c r="T63" s="60">
        <v>0</v>
      </c>
      <c r="U63" s="162"/>
    </row>
    <row r="64" spans="1:21" ht="22.5" customHeight="1" x14ac:dyDescent="0.25">
      <c r="A64" s="144" t="s">
        <v>65</v>
      </c>
      <c r="B64" s="147" t="s">
        <v>19</v>
      </c>
      <c r="C64" s="91" t="s">
        <v>4</v>
      </c>
      <c r="D64" s="59">
        <f t="shared" si="5"/>
        <v>3.4460000000000002</v>
      </c>
      <c r="E64" s="60">
        <v>0</v>
      </c>
      <c r="F64" s="60">
        <v>0</v>
      </c>
      <c r="G64" s="60">
        <f>G67</f>
        <v>3.4460000000000002</v>
      </c>
      <c r="H64" s="60">
        <v>0</v>
      </c>
      <c r="I64" s="60">
        <v>0</v>
      </c>
      <c r="J64" s="60">
        <v>0</v>
      </c>
      <c r="K64" s="60">
        <v>0</v>
      </c>
      <c r="L64" s="60">
        <v>0</v>
      </c>
      <c r="M64" s="60">
        <v>0</v>
      </c>
      <c r="N64" s="60">
        <v>0</v>
      </c>
      <c r="O64" s="60">
        <v>0</v>
      </c>
      <c r="P64" s="60">
        <v>0</v>
      </c>
      <c r="Q64" s="60">
        <v>0</v>
      </c>
      <c r="R64" s="60">
        <v>0</v>
      </c>
      <c r="S64" s="60">
        <v>0</v>
      </c>
      <c r="T64" s="60">
        <v>0</v>
      </c>
      <c r="U64" s="162"/>
    </row>
    <row r="65" spans="1:21" ht="22.5" customHeight="1" x14ac:dyDescent="0.25">
      <c r="A65" s="145"/>
      <c r="B65" s="148"/>
      <c r="C65" s="91" t="s">
        <v>5</v>
      </c>
      <c r="D65" s="59">
        <f t="shared" si="5"/>
        <v>0</v>
      </c>
      <c r="E65" s="60">
        <v>0</v>
      </c>
      <c r="F65" s="60">
        <v>0</v>
      </c>
      <c r="G65" s="60">
        <v>0</v>
      </c>
      <c r="H65" s="60">
        <v>0</v>
      </c>
      <c r="I65" s="60">
        <v>0</v>
      </c>
      <c r="J65" s="60">
        <v>0</v>
      </c>
      <c r="K65" s="60">
        <v>0</v>
      </c>
      <c r="L65" s="60">
        <v>0</v>
      </c>
      <c r="M65" s="60">
        <v>0</v>
      </c>
      <c r="N65" s="60">
        <v>0</v>
      </c>
      <c r="O65" s="60">
        <v>0</v>
      </c>
      <c r="P65" s="60">
        <v>0</v>
      </c>
      <c r="Q65" s="60">
        <v>0</v>
      </c>
      <c r="R65" s="60">
        <v>0</v>
      </c>
      <c r="S65" s="60">
        <v>0</v>
      </c>
      <c r="T65" s="60">
        <v>0</v>
      </c>
      <c r="U65" s="162"/>
    </row>
    <row r="66" spans="1:21" ht="22.5" customHeight="1" x14ac:dyDescent="0.25">
      <c r="A66" s="145"/>
      <c r="B66" s="148"/>
      <c r="C66" s="91" t="s">
        <v>6</v>
      </c>
      <c r="D66" s="59">
        <f t="shared" si="5"/>
        <v>0</v>
      </c>
      <c r="E66" s="60">
        <v>0</v>
      </c>
      <c r="F66" s="60">
        <v>0</v>
      </c>
      <c r="G66" s="60">
        <v>0</v>
      </c>
      <c r="H66" s="60">
        <v>0</v>
      </c>
      <c r="I66" s="60">
        <v>0</v>
      </c>
      <c r="J66" s="60">
        <v>0</v>
      </c>
      <c r="K66" s="60">
        <v>0</v>
      </c>
      <c r="L66" s="60">
        <v>0</v>
      </c>
      <c r="M66" s="60">
        <v>0</v>
      </c>
      <c r="N66" s="60">
        <v>0</v>
      </c>
      <c r="O66" s="60">
        <v>0</v>
      </c>
      <c r="P66" s="60">
        <v>0</v>
      </c>
      <c r="Q66" s="60">
        <v>0</v>
      </c>
      <c r="R66" s="60">
        <v>0</v>
      </c>
      <c r="S66" s="60">
        <v>0</v>
      </c>
      <c r="T66" s="60">
        <v>0</v>
      </c>
      <c r="U66" s="162"/>
    </row>
    <row r="67" spans="1:21" ht="22.5" customHeight="1" x14ac:dyDescent="0.25">
      <c r="A67" s="145"/>
      <c r="B67" s="148"/>
      <c r="C67" s="91" t="s">
        <v>7</v>
      </c>
      <c r="D67" s="59">
        <f t="shared" si="5"/>
        <v>3.4460000000000002</v>
      </c>
      <c r="E67" s="60">
        <v>0</v>
      </c>
      <c r="F67" s="60">
        <v>0</v>
      </c>
      <c r="G67" s="60">
        <v>3.4460000000000002</v>
      </c>
      <c r="H67" s="60">
        <v>0</v>
      </c>
      <c r="I67" s="60">
        <v>0</v>
      </c>
      <c r="J67" s="60">
        <v>0</v>
      </c>
      <c r="K67" s="60">
        <v>0</v>
      </c>
      <c r="L67" s="60">
        <v>0</v>
      </c>
      <c r="M67" s="60">
        <v>0</v>
      </c>
      <c r="N67" s="60">
        <v>0</v>
      </c>
      <c r="O67" s="60">
        <v>0</v>
      </c>
      <c r="P67" s="60">
        <v>0</v>
      </c>
      <c r="Q67" s="60">
        <v>0</v>
      </c>
      <c r="R67" s="60">
        <v>0</v>
      </c>
      <c r="S67" s="60">
        <v>0</v>
      </c>
      <c r="T67" s="60">
        <v>0</v>
      </c>
      <c r="U67" s="162"/>
    </row>
    <row r="68" spans="1:21" ht="22.5" customHeight="1" x14ac:dyDescent="0.25">
      <c r="A68" s="146"/>
      <c r="B68" s="149"/>
      <c r="C68" s="91" t="s">
        <v>8</v>
      </c>
      <c r="D68" s="59">
        <f t="shared" si="5"/>
        <v>0</v>
      </c>
      <c r="E68" s="60">
        <v>0</v>
      </c>
      <c r="F68" s="60">
        <v>0</v>
      </c>
      <c r="G68" s="60">
        <v>0</v>
      </c>
      <c r="H68" s="60">
        <v>0</v>
      </c>
      <c r="I68" s="60">
        <v>0</v>
      </c>
      <c r="J68" s="60">
        <v>0</v>
      </c>
      <c r="K68" s="60">
        <v>0</v>
      </c>
      <c r="L68" s="60">
        <v>0</v>
      </c>
      <c r="M68" s="60">
        <v>0</v>
      </c>
      <c r="N68" s="60">
        <v>0</v>
      </c>
      <c r="O68" s="60">
        <v>0</v>
      </c>
      <c r="P68" s="60">
        <v>0</v>
      </c>
      <c r="Q68" s="60">
        <v>0</v>
      </c>
      <c r="R68" s="60">
        <v>0</v>
      </c>
      <c r="S68" s="60">
        <v>0</v>
      </c>
      <c r="T68" s="60">
        <v>0</v>
      </c>
      <c r="U68" s="162"/>
    </row>
    <row r="69" spans="1:21" ht="22.5" customHeight="1" x14ac:dyDescent="0.25">
      <c r="A69" s="153" t="s">
        <v>66</v>
      </c>
      <c r="B69" s="154" t="s">
        <v>21</v>
      </c>
      <c r="C69" s="91" t="s">
        <v>4</v>
      </c>
      <c r="D69" s="59">
        <f t="shared" si="5"/>
        <v>1081.5</v>
      </c>
      <c r="E69" s="60">
        <f>E70+E71+E72+E73</f>
        <v>0</v>
      </c>
      <c r="F69" s="60">
        <f t="shared" ref="F69:N69" si="39">F70+F71+F72+F73</f>
        <v>0</v>
      </c>
      <c r="G69" s="60">
        <f t="shared" si="39"/>
        <v>1081.5</v>
      </c>
      <c r="H69" s="60">
        <f t="shared" si="39"/>
        <v>0</v>
      </c>
      <c r="I69" s="60">
        <f t="shared" si="39"/>
        <v>0</v>
      </c>
      <c r="J69" s="60">
        <f t="shared" si="39"/>
        <v>0</v>
      </c>
      <c r="K69" s="60">
        <f t="shared" si="39"/>
        <v>0</v>
      </c>
      <c r="L69" s="60">
        <f t="shared" si="39"/>
        <v>0</v>
      </c>
      <c r="M69" s="60">
        <f t="shared" si="39"/>
        <v>0</v>
      </c>
      <c r="N69" s="60">
        <f t="shared" si="39"/>
        <v>0</v>
      </c>
      <c r="O69" s="60">
        <f t="shared" ref="O69:T69" si="40">O70+O71+O72+O73</f>
        <v>0</v>
      </c>
      <c r="P69" s="60">
        <f t="shared" si="40"/>
        <v>0</v>
      </c>
      <c r="Q69" s="60">
        <f t="shared" si="40"/>
        <v>0</v>
      </c>
      <c r="R69" s="60">
        <f t="shared" si="40"/>
        <v>0</v>
      </c>
      <c r="S69" s="60">
        <f t="shared" si="40"/>
        <v>0</v>
      </c>
      <c r="T69" s="60">
        <f t="shared" si="40"/>
        <v>0</v>
      </c>
      <c r="U69" s="162"/>
    </row>
    <row r="70" spans="1:21" ht="22.5" customHeight="1" x14ac:dyDescent="0.25">
      <c r="A70" s="153"/>
      <c r="B70" s="154"/>
      <c r="C70" s="91" t="s">
        <v>5</v>
      </c>
      <c r="D70" s="59">
        <f t="shared" si="5"/>
        <v>0</v>
      </c>
      <c r="E70" s="60">
        <v>0</v>
      </c>
      <c r="F70" s="60">
        <v>0</v>
      </c>
      <c r="G70" s="60">
        <v>0</v>
      </c>
      <c r="H70" s="60">
        <v>0</v>
      </c>
      <c r="I70" s="60">
        <v>0</v>
      </c>
      <c r="J70" s="60">
        <v>0</v>
      </c>
      <c r="K70" s="60">
        <v>0</v>
      </c>
      <c r="L70" s="60">
        <v>0</v>
      </c>
      <c r="M70" s="60">
        <v>0</v>
      </c>
      <c r="N70" s="60">
        <v>0</v>
      </c>
      <c r="O70" s="60">
        <v>0</v>
      </c>
      <c r="P70" s="60">
        <v>0</v>
      </c>
      <c r="Q70" s="60">
        <v>0</v>
      </c>
      <c r="R70" s="60">
        <v>0</v>
      </c>
      <c r="S70" s="60">
        <v>0</v>
      </c>
      <c r="T70" s="60">
        <v>0</v>
      </c>
      <c r="U70" s="162"/>
    </row>
    <row r="71" spans="1:21" ht="22.5" customHeight="1" x14ac:dyDescent="0.25">
      <c r="A71" s="153"/>
      <c r="B71" s="154"/>
      <c r="C71" s="91" t="s">
        <v>6</v>
      </c>
      <c r="D71" s="59">
        <f t="shared" si="5"/>
        <v>0</v>
      </c>
      <c r="E71" s="60">
        <v>0</v>
      </c>
      <c r="F71" s="60">
        <v>0</v>
      </c>
      <c r="G71" s="60">
        <v>0</v>
      </c>
      <c r="H71" s="60">
        <v>0</v>
      </c>
      <c r="I71" s="60">
        <v>0</v>
      </c>
      <c r="J71" s="60">
        <v>0</v>
      </c>
      <c r="K71" s="60">
        <v>0</v>
      </c>
      <c r="L71" s="60">
        <v>0</v>
      </c>
      <c r="M71" s="60">
        <v>0</v>
      </c>
      <c r="N71" s="60">
        <v>0</v>
      </c>
      <c r="O71" s="60">
        <v>0</v>
      </c>
      <c r="P71" s="60">
        <v>0</v>
      </c>
      <c r="Q71" s="60">
        <v>0</v>
      </c>
      <c r="R71" s="60">
        <v>0</v>
      </c>
      <c r="S71" s="60">
        <v>0</v>
      </c>
      <c r="T71" s="60">
        <v>0</v>
      </c>
      <c r="U71" s="162"/>
    </row>
    <row r="72" spans="1:21" ht="22.5" customHeight="1" x14ac:dyDescent="0.25">
      <c r="A72" s="153"/>
      <c r="B72" s="154"/>
      <c r="C72" s="91" t="s">
        <v>20</v>
      </c>
      <c r="D72" s="59">
        <f t="shared" si="5"/>
        <v>0</v>
      </c>
      <c r="E72" s="60">
        <v>0</v>
      </c>
      <c r="F72" s="60">
        <v>0</v>
      </c>
      <c r="G72" s="60">
        <v>0</v>
      </c>
      <c r="H72" s="60">
        <v>0</v>
      </c>
      <c r="I72" s="60">
        <v>0</v>
      </c>
      <c r="J72" s="60">
        <v>0</v>
      </c>
      <c r="K72" s="60">
        <v>0</v>
      </c>
      <c r="L72" s="60">
        <v>0</v>
      </c>
      <c r="M72" s="60">
        <v>0</v>
      </c>
      <c r="N72" s="60">
        <v>0</v>
      </c>
      <c r="O72" s="60">
        <v>0</v>
      </c>
      <c r="P72" s="60">
        <v>0</v>
      </c>
      <c r="Q72" s="60">
        <v>0</v>
      </c>
      <c r="R72" s="60">
        <v>0</v>
      </c>
      <c r="S72" s="60">
        <v>0</v>
      </c>
      <c r="T72" s="60">
        <v>0</v>
      </c>
      <c r="U72" s="162"/>
    </row>
    <row r="73" spans="1:21" ht="22.5" customHeight="1" x14ac:dyDescent="0.25">
      <c r="A73" s="153"/>
      <c r="B73" s="154"/>
      <c r="C73" s="91" t="s">
        <v>8</v>
      </c>
      <c r="D73" s="59">
        <f t="shared" si="5"/>
        <v>1081.5</v>
      </c>
      <c r="E73" s="60">
        <v>0</v>
      </c>
      <c r="F73" s="60">
        <v>0</v>
      </c>
      <c r="G73" s="60">
        <v>1081.5</v>
      </c>
      <c r="H73" s="60">
        <v>0</v>
      </c>
      <c r="I73" s="60">
        <v>0</v>
      </c>
      <c r="J73" s="60">
        <v>0</v>
      </c>
      <c r="K73" s="60">
        <v>0</v>
      </c>
      <c r="L73" s="60">
        <v>0</v>
      </c>
      <c r="M73" s="60">
        <v>0</v>
      </c>
      <c r="N73" s="60">
        <v>0</v>
      </c>
      <c r="O73" s="60">
        <v>0</v>
      </c>
      <c r="P73" s="60">
        <v>0</v>
      </c>
      <c r="Q73" s="60">
        <v>0</v>
      </c>
      <c r="R73" s="60">
        <v>0</v>
      </c>
      <c r="S73" s="60">
        <v>0</v>
      </c>
      <c r="T73" s="60">
        <v>0</v>
      </c>
      <c r="U73" s="162"/>
    </row>
    <row r="74" spans="1:21" ht="37.5" customHeight="1" x14ac:dyDescent="0.25">
      <c r="A74" s="144" t="s">
        <v>67</v>
      </c>
      <c r="B74" s="147" t="s">
        <v>24</v>
      </c>
      <c r="C74" s="91" t="s">
        <v>4</v>
      </c>
      <c r="D74" s="59">
        <f t="shared" si="5"/>
        <v>391840</v>
      </c>
      <c r="E74" s="60">
        <f>E75+E76+E77</f>
        <v>0</v>
      </c>
      <c r="F74" s="60">
        <f t="shared" ref="F74:G74" si="41">F75+F76+F77</f>
        <v>0</v>
      </c>
      <c r="G74" s="60">
        <f t="shared" si="41"/>
        <v>0</v>
      </c>
      <c r="H74" s="60">
        <f>H76+H75</f>
        <v>128220</v>
      </c>
      <c r="I74" s="60">
        <f>I75+I76+I77</f>
        <v>263620</v>
      </c>
      <c r="J74" s="60">
        <f>J75+J76+J77</f>
        <v>0</v>
      </c>
      <c r="K74" s="60">
        <f t="shared" ref="K74:N74" si="42">K75+K76+K77</f>
        <v>0</v>
      </c>
      <c r="L74" s="60">
        <f t="shared" si="42"/>
        <v>0</v>
      </c>
      <c r="M74" s="60">
        <f t="shared" si="42"/>
        <v>0</v>
      </c>
      <c r="N74" s="60">
        <f t="shared" si="42"/>
        <v>0</v>
      </c>
      <c r="O74" s="60">
        <f t="shared" ref="O74:T74" si="43">O75+O76+O77</f>
        <v>0</v>
      </c>
      <c r="P74" s="60">
        <f t="shared" si="43"/>
        <v>0</v>
      </c>
      <c r="Q74" s="60">
        <f t="shared" si="43"/>
        <v>0</v>
      </c>
      <c r="R74" s="60">
        <f t="shared" si="43"/>
        <v>0</v>
      </c>
      <c r="S74" s="60">
        <f t="shared" si="43"/>
        <v>0</v>
      </c>
      <c r="T74" s="60">
        <f t="shared" si="43"/>
        <v>0</v>
      </c>
      <c r="U74" s="162"/>
    </row>
    <row r="75" spans="1:21" ht="37.5" customHeight="1" x14ac:dyDescent="0.25">
      <c r="A75" s="145"/>
      <c r="B75" s="148"/>
      <c r="C75" s="91" t="s">
        <v>5</v>
      </c>
      <c r="D75" s="59">
        <f t="shared" si="5"/>
        <v>391840</v>
      </c>
      <c r="E75" s="60">
        <v>0</v>
      </c>
      <c r="F75" s="60">
        <v>0</v>
      </c>
      <c r="G75" s="60">
        <v>0</v>
      </c>
      <c r="H75" s="60">
        <v>128220</v>
      </c>
      <c r="I75" s="60">
        <v>263620</v>
      </c>
      <c r="J75" s="60">
        <v>0</v>
      </c>
      <c r="K75" s="60">
        <v>0</v>
      </c>
      <c r="L75" s="60">
        <v>0</v>
      </c>
      <c r="M75" s="60">
        <v>0</v>
      </c>
      <c r="N75" s="60">
        <v>0</v>
      </c>
      <c r="O75" s="60">
        <v>0</v>
      </c>
      <c r="P75" s="60">
        <v>0</v>
      </c>
      <c r="Q75" s="60">
        <v>0</v>
      </c>
      <c r="R75" s="60">
        <v>0</v>
      </c>
      <c r="S75" s="60">
        <v>0</v>
      </c>
      <c r="T75" s="60">
        <v>0</v>
      </c>
      <c r="U75" s="162"/>
    </row>
    <row r="76" spans="1:21" ht="37.5" customHeight="1" x14ac:dyDescent="0.25">
      <c r="A76" s="145"/>
      <c r="B76" s="148"/>
      <c r="C76" s="91" t="s">
        <v>23</v>
      </c>
      <c r="D76" s="59">
        <f t="shared" si="5"/>
        <v>0</v>
      </c>
      <c r="E76" s="60">
        <v>0</v>
      </c>
      <c r="F76" s="60">
        <v>0</v>
      </c>
      <c r="G76" s="60">
        <v>0</v>
      </c>
      <c r="H76" s="60">
        <v>0</v>
      </c>
      <c r="I76" s="60">
        <v>0</v>
      </c>
      <c r="J76" s="60">
        <v>0</v>
      </c>
      <c r="K76" s="60">
        <v>0</v>
      </c>
      <c r="L76" s="60">
        <v>0</v>
      </c>
      <c r="M76" s="60">
        <v>0</v>
      </c>
      <c r="N76" s="60">
        <v>0</v>
      </c>
      <c r="O76" s="60">
        <v>0</v>
      </c>
      <c r="P76" s="60">
        <v>0</v>
      </c>
      <c r="Q76" s="60">
        <v>0</v>
      </c>
      <c r="R76" s="60">
        <v>0</v>
      </c>
      <c r="S76" s="60">
        <v>0</v>
      </c>
      <c r="T76" s="60">
        <v>0</v>
      </c>
      <c r="U76" s="162"/>
    </row>
    <row r="77" spans="1:21" ht="37.5" customHeight="1" x14ac:dyDescent="0.25">
      <c r="A77" s="145"/>
      <c r="B77" s="148"/>
      <c r="C77" s="91" t="s">
        <v>20</v>
      </c>
      <c r="D77" s="59">
        <f t="shared" si="5"/>
        <v>0</v>
      </c>
      <c r="E77" s="60">
        <v>0</v>
      </c>
      <c r="F77" s="60">
        <v>0</v>
      </c>
      <c r="G77" s="60">
        <v>0</v>
      </c>
      <c r="H77" s="60">
        <v>0</v>
      </c>
      <c r="I77" s="60">
        <v>0</v>
      </c>
      <c r="J77" s="60">
        <v>0</v>
      </c>
      <c r="K77" s="60">
        <v>0</v>
      </c>
      <c r="L77" s="60">
        <v>0</v>
      </c>
      <c r="M77" s="60">
        <v>0</v>
      </c>
      <c r="N77" s="60">
        <v>0</v>
      </c>
      <c r="O77" s="60">
        <v>0</v>
      </c>
      <c r="P77" s="60">
        <v>0</v>
      </c>
      <c r="Q77" s="60">
        <v>0</v>
      </c>
      <c r="R77" s="60">
        <v>0</v>
      </c>
      <c r="S77" s="60">
        <v>0</v>
      </c>
      <c r="T77" s="60">
        <v>0</v>
      </c>
      <c r="U77" s="162"/>
    </row>
    <row r="78" spans="1:21" ht="37.5" customHeight="1" x14ac:dyDescent="0.25">
      <c r="A78" s="146"/>
      <c r="B78" s="149"/>
      <c r="C78" s="91" t="s">
        <v>8</v>
      </c>
      <c r="D78" s="59">
        <f t="shared" ref="D78" si="44">E78+F78+G78+H78+I78+J78+K78+L78+M78+N78+O78+P78+Q78+R78+S78+T78</f>
        <v>0</v>
      </c>
      <c r="E78" s="60">
        <v>0</v>
      </c>
      <c r="F78" s="60">
        <v>0</v>
      </c>
      <c r="G78" s="60">
        <v>0</v>
      </c>
      <c r="H78" s="60">
        <v>0</v>
      </c>
      <c r="I78" s="60">
        <v>0</v>
      </c>
      <c r="J78" s="60">
        <v>0</v>
      </c>
      <c r="K78" s="60">
        <v>0</v>
      </c>
      <c r="L78" s="60">
        <v>0</v>
      </c>
      <c r="M78" s="60">
        <v>0</v>
      </c>
      <c r="N78" s="60">
        <v>0</v>
      </c>
      <c r="O78" s="60">
        <v>0</v>
      </c>
      <c r="P78" s="60">
        <v>0</v>
      </c>
      <c r="Q78" s="60">
        <v>0</v>
      </c>
      <c r="R78" s="60">
        <v>0</v>
      </c>
      <c r="S78" s="60">
        <v>0</v>
      </c>
      <c r="T78" s="60">
        <v>0</v>
      </c>
      <c r="U78" s="162"/>
    </row>
    <row r="79" spans="1:21" ht="37.5" customHeight="1" x14ac:dyDescent="0.25">
      <c r="A79" s="144" t="s">
        <v>94</v>
      </c>
      <c r="B79" s="147" t="s">
        <v>395</v>
      </c>
      <c r="C79" s="91" t="s">
        <v>4</v>
      </c>
      <c r="D79" s="59">
        <f t="shared" ref="D79:D151" si="45">E79+F79+G79+H79+I79+J79+K79+L79+M79+N79+O79+P79+Q79+R79+S79+T79</f>
        <v>117386.595</v>
      </c>
      <c r="E79" s="60">
        <f>E80+E81+E82</f>
        <v>0</v>
      </c>
      <c r="F79" s="60">
        <f t="shared" ref="F79:G79" si="46">F80+F81+F82</f>
        <v>0</v>
      </c>
      <c r="G79" s="60">
        <f t="shared" si="46"/>
        <v>0</v>
      </c>
      <c r="H79" s="60">
        <f>H81+H80</f>
        <v>485.29</v>
      </c>
      <c r="I79" s="60">
        <f>I81+I80</f>
        <v>2561.8049999999998</v>
      </c>
      <c r="J79" s="60">
        <f>J80+J81+J82</f>
        <v>114339.5</v>
      </c>
      <c r="K79" s="60">
        <f t="shared" ref="K79:N79" si="47">K80+K81+K82</f>
        <v>0</v>
      </c>
      <c r="L79" s="60">
        <f t="shared" si="47"/>
        <v>0</v>
      </c>
      <c r="M79" s="60">
        <f t="shared" si="47"/>
        <v>0</v>
      </c>
      <c r="N79" s="60">
        <f t="shared" si="47"/>
        <v>0</v>
      </c>
      <c r="O79" s="60">
        <f t="shared" ref="O79:T79" si="48">O80+O81+O82</f>
        <v>0</v>
      </c>
      <c r="P79" s="60">
        <f t="shared" si="48"/>
        <v>0</v>
      </c>
      <c r="Q79" s="60">
        <f t="shared" si="48"/>
        <v>0</v>
      </c>
      <c r="R79" s="60">
        <f t="shared" si="48"/>
        <v>0</v>
      </c>
      <c r="S79" s="60">
        <f t="shared" si="48"/>
        <v>0</v>
      </c>
      <c r="T79" s="60">
        <f t="shared" si="48"/>
        <v>0</v>
      </c>
      <c r="U79" s="162"/>
    </row>
    <row r="80" spans="1:21" ht="37.5" customHeight="1" x14ac:dyDescent="0.25">
      <c r="A80" s="145"/>
      <c r="B80" s="148"/>
      <c r="C80" s="91" t="s">
        <v>5</v>
      </c>
      <c r="D80" s="59">
        <f t="shared" si="45"/>
        <v>113330</v>
      </c>
      <c r="E80" s="60">
        <v>0</v>
      </c>
      <c r="F80" s="60">
        <v>0</v>
      </c>
      <c r="G80" s="60">
        <v>0</v>
      </c>
      <c r="H80" s="60">
        <v>0</v>
      </c>
      <c r="I80" s="60">
        <v>0</v>
      </c>
      <c r="J80" s="60">
        <v>113330</v>
      </c>
      <c r="K80" s="60">
        <v>0</v>
      </c>
      <c r="L80" s="60">
        <v>0</v>
      </c>
      <c r="M80" s="60">
        <v>0</v>
      </c>
      <c r="N80" s="60">
        <v>0</v>
      </c>
      <c r="O80" s="60">
        <v>0</v>
      </c>
      <c r="P80" s="60">
        <v>0</v>
      </c>
      <c r="Q80" s="60">
        <v>0</v>
      </c>
      <c r="R80" s="60">
        <v>0</v>
      </c>
      <c r="S80" s="60">
        <v>0</v>
      </c>
      <c r="T80" s="60">
        <v>0</v>
      </c>
      <c r="U80" s="162"/>
    </row>
    <row r="81" spans="1:21" ht="37.5" customHeight="1" x14ac:dyDescent="0.25">
      <c r="A81" s="145"/>
      <c r="B81" s="148"/>
      <c r="C81" s="91" t="s">
        <v>6</v>
      </c>
      <c r="D81" s="59">
        <f t="shared" si="45"/>
        <v>4056.5949999999998</v>
      </c>
      <c r="E81" s="60">
        <v>0</v>
      </c>
      <c r="F81" s="60">
        <v>0</v>
      </c>
      <c r="G81" s="60">
        <v>0</v>
      </c>
      <c r="H81" s="60">
        <v>485.29</v>
      </c>
      <c r="I81" s="60">
        <v>2561.8049999999998</v>
      </c>
      <c r="J81" s="60">
        <v>1009.5</v>
      </c>
      <c r="K81" s="60">
        <v>0</v>
      </c>
      <c r="L81" s="60">
        <v>0</v>
      </c>
      <c r="M81" s="60">
        <v>0</v>
      </c>
      <c r="N81" s="60">
        <v>0</v>
      </c>
      <c r="O81" s="60">
        <v>0</v>
      </c>
      <c r="P81" s="60">
        <v>0</v>
      </c>
      <c r="Q81" s="60">
        <v>0</v>
      </c>
      <c r="R81" s="60">
        <v>0</v>
      </c>
      <c r="S81" s="60">
        <v>0</v>
      </c>
      <c r="T81" s="60">
        <v>0</v>
      </c>
      <c r="U81" s="162"/>
    </row>
    <row r="82" spans="1:21" ht="37.5" customHeight="1" x14ac:dyDescent="0.25">
      <c r="A82" s="145"/>
      <c r="B82" s="148"/>
      <c r="C82" s="91" t="s">
        <v>20</v>
      </c>
      <c r="D82" s="59">
        <f t="shared" si="45"/>
        <v>0</v>
      </c>
      <c r="E82" s="60">
        <v>0</v>
      </c>
      <c r="F82" s="60">
        <v>0</v>
      </c>
      <c r="G82" s="60">
        <v>0</v>
      </c>
      <c r="H82" s="60">
        <v>0</v>
      </c>
      <c r="I82" s="60">
        <v>0</v>
      </c>
      <c r="J82" s="60">
        <v>0</v>
      </c>
      <c r="K82" s="60">
        <v>0</v>
      </c>
      <c r="L82" s="60">
        <v>0</v>
      </c>
      <c r="M82" s="60">
        <v>0</v>
      </c>
      <c r="N82" s="60">
        <v>0</v>
      </c>
      <c r="O82" s="60">
        <v>0</v>
      </c>
      <c r="P82" s="60">
        <v>0</v>
      </c>
      <c r="Q82" s="60">
        <v>0</v>
      </c>
      <c r="R82" s="60">
        <v>0</v>
      </c>
      <c r="S82" s="60">
        <v>0</v>
      </c>
      <c r="T82" s="60">
        <v>0</v>
      </c>
      <c r="U82" s="162"/>
    </row>
    <row r="83" spans="1:21" ht="37.5" customHeight="1" x14ac:dyDescent="0.25">
      <c r="A83" s="146"/>
      <c r="B83" s="149"/>
      <c r="C83" s="91" t="s">
        <v>8</v>
      </c>
      <c r="D83" s="59">
        <f t="shared" ref="D83" si="49">E83+F83+G83+H83+I83+J83+K83+L83+M83+N83+O83+P83+Q83+R83+S83+T83</f>
        <v>0</v>
      </c>
      <c r="E83" s="60">
        <v>0</v>
      </c>
      <c r="F83" s="60">
        <v>0</v>
      </c>
      <c r="G83" s="60">
        <v>0</v>
      </c>
      <c r="H83" s="60">
        <v>0</v>
      </c>
      <c r="I83" s="60">
        <v>0</v>
      </c>
      <c r="J83" s="60">
        <v>0</v>
      </c>
      <c r="K83" s="60">
        <v>0</v>
      </c>
      <c r="L83" s="60">
        <v>0</v>
      </c>
      <c r="M83" s="60">
        <v>0</v>
      </c>
      <c r="N83" s="60">
        <v>0</v>
      </c>
      <c r="O83" s="60">
        <v>0</v>
      </c>
      <c r="P83" s="60">
        <v>0</v>
      </c>
      <c r="Q83" s="60">
        <v>0</v>
      </c>
      <c r="R83" s="60">
        <v>0</v>
      </c>
      <c r="S83" s="60">
        <v>0</v>
      </c>
      <c r="T83" s="60">
        <v>0</v>
      </c>
      <c r="U83" s="162"/>
    </row>
    <row r="84" spans="1:21" ht="22.5" customHeight="1" x14ac:dyDescent="0.25">
      <c r="A84" s="144" t="s">
        <v>97</v>
      </c>
      <c r="B84" s="147" t="s">
        <v>98</v>
      </c>
      <c r="C84" s="91" t="s">
        <v>4</v>
      </c>
      <c r="D84" s="59">
        <f t="shared" si="45"/>
        <v>1545.6469999999999</v>
      </c>
      <c r="E84" s="60">
        <f t="shared" ref="E84:H84" si="50">E86+E85+E87</f>
        <v>0</v>
      </c>
      <c r="F84" s="60">
        <f t="shared" si="50"/>
        <v>0</v>
      </c>
      <c r="G84" s="60">
        <f t="shared" si="50"/>
        <v>0</v>
      </c>
      <c r="H84" s="60">
        <f t="shared" si="50"/>
        <v>0</v>
      </c>
      <c r="I84" s="60">
        <f>I86+I85+I87</f>
        <v>1157.6469999999999</v>
      </c>
      <c r="J84" s="60">
        <v>388</v>
      </c>
      <c r="K84" s="60">
        <f t="shared" ref="K84:N84" si="51">K86+K85+K87</f>
        <v>0</v>
      </c>
      <c r="L84" s="60">
        <f t="shared" si="51"/>
        <v>0</v>
      </c>
      <c r="M84" s="60">
        <f t="shared" si="51"/>
        <v>0</v>
      </c>
      <c r="N84" s="60">
        <f t="shared" si="51"/>
        <v>0</v>
      </c>
      <c r="O84" s="60">
        <f t="shared" ref="O84:T84" si="52">O86+O85+O87</f>
        <v>0</v>
      </c>
      <c r="P84" s="60">
        <f t="shared" si="52"/>
        <v>0</v>
      </c>
      <c r="Q84" s="60">
        <f t="shared" si="52"/>
        <v>0</v>
      </c>
      <c r="R84" s="60">
        <f t="shared" si="52"/>
        <v>0</v>
      </c>
      <c r="S84" s="60">
        <f t="shared" si="52"/>
        <v>0</v>
      </c>
      <c r="T84" s="60">
        <f t="shared" si="52"/>
        <v>0</v>
      </c>
      <c r="U84" s="162"/>
    </row>
    <row r="85" spans="1:21" ht="22.5" customHeight="1" x14ac:dyDescent="0.25">
      <c r="A85" s="145"/>
      <c r="B85" s="148"/>
      <c r="C85" s="91" t="s">
        <v>5</v>
      </c>
      <c r="D85" s="59">
        <f t="shared" si="45"/>
        <v>0</v>
      </c>
      <c r="E85" s="60">
        <v>0</v>
      </c>
      <c r="F85" s="60">
        <v>0</v>
      </c>
      <c r="G85" s="60">
        <v>0</v>
      </c>
      <c r="H85" s="60">
        <v>0</v>
      </c>
      <c r="I85" s="60">
        <v>0</v>
      </c>
      <c r="J85" s="60">
        <v>0</v>
      </c>
      <c r="K85" s="60">
        <v>0</v>
      </c>
      <c r="L85" s="60">
        <v>0</v>
      </c>
      <c r="M85" s="60">
        <v>0</v>
      </c>
      <c r="N85" s="60">
        <v>0</v>
      </c>
      <c r="O85" s="60">
        <v>0</v>
      </c>
      <c r="P85" s="60">
        <v>0</v>
      </c>
      <c r="Q85" s="60">
        <v>0</v>
      </c>
      <c r="R85" s="60">
        <v>0</v>
      </c>
      <c r="S85" s="60">
        <v>0</v>
      </c>
      <c r="T85" s="60">
        <v>0</v>
      </c>
      <c r="U85" s="162"/>
    </row>
    <row r="86" spans="1:21" ht="22.5" customHeight="1" x14ac:dyDescent="0.25">
      <c r="A86" s="145"/>
      <c r="B86" s="148"/>
      <c r="C86" s="91" t="s">
        <v>23</v>
      </c>
      <c r="D86" s="59">
        <f t="shared" si="45"/>
        <v>0</v>
      </c>
      <c r="E86" s="60">
        <v>0</v>
      </c>
      <c r="F86" s="60">
        <v>0</v>
      </c>
      <c r="G86" s="60">
        <v>0</v>
      </c>
      <c r="H86" s="60">
        <v>0</v>
      </c>
      <c r="I86" s="60">
        <v>0</v>
      </c>
      <c r="J86" s="60">
        <v>0</v>
      </c>
      <c r="K86" s="60">
        <v>0</v>
      </c>
      <c r="L86" s="60">
        <v>0</v>
      </c>
      <c r="M86" s="60">
        <v>0</v>
      </c>
      <c r="N86" s="60">
        <v>0</v>
      </c>
      <c r="O86" s="60">
        <v>0</v>
      </c>
      <c r="P86" s="60">
        <v>0</v>
      </c>
      <c r="Q86" s="60">
        <v>0</v>
      </c>
      <c r="R86" s="60">
        <v>0</v>
      </c>
      <c r="S86" s="60">
        <v>0</v>
      </c>
      <c r="T86" s="60">
        <v>0</v>
      </c>
      <c r="U86" s="162"/>
    </row>
    <row r="87" spans="1:21" ht="22.5" customHeight="1" x14ac:dyDescent="0.25">
      <c r="A87" s="145"/>
      <c r="B87" s="148"/>
      <c r="C87" s="91" t="s">
        <v>20</v>
      </c>
      <c r="D87" s="59">
        <f t="shared" si="45"/>
        <v>1545.6469999999999</v>
      </c>
      <c r="E87" s="60">
        <v>0</v>
      </c>
      <c r="F87" s="60">
        <v>0</v>
      </c>
      <c r="G87" s="60">
        <v>0</v>
      </c>
      <c r="H87" s="60">
        <v>0</v>
      </c>
      <c r="I87" s="60">
        <v>1157.6469999999999</v>
      </c>
      <c r="J87" s="60">
        <v>388</v>
      </c>
      <c r="K87" s="60">
        <v>0</v>
      </c>
      <c r="L87" s="60">
        <v>0</v>
      </c>
      <c r="M87" s="60">
        <v>0</v>
      </c>
      <c r="N87" s="60">
        <v>0</v>
      </c>
      <c r="O87" s="60">
        <v>0</v>
      </c>
      <c r="P87" s="60">
        <v>0</v>
      </c>
      <c r="Q87" s="60">
        <v>0</v>
      </c>
      <c r="R87" s="60">
        <v>0</v>
      </c>
      <c r="S87" s="60">
        <v>0</v>
      </c>
      <c r="T87" s="60">
        <v>0</v>
      </c>
      <c r="U87" s="162"/>
    </row>
    <row r="88" spans="1:21" ht="22.5" customHeight="1" x14ac:dyDescent="0.25">
      <c r="A88" s="146"/>
      <c r="B88" s="149"/>
      <c r="C88" s="91" t="s">
        <v>8</v>
      </c>
      <c r="D88" s="59">
        <f t="shared" si="45"/>
        <v>0</v>
      </c>
      <c r="E88" s="60">
        <v>0</v>
      </c>
      <c r="F88" s="60">
        <v>0</v>
      </c>
      <c r="G88" s="60">
        <v>0</v>
      </c>
      <c r="H88" s="60">
        <v>0</v>
      </c>
      <c r="I88" s="60">
        <v>0</v>
      </c>
      <c r="J88" s="60">
        <v>0</v>
      </c>
      <c r="K88" s="60">
        <v>0</v>
      </c>
      <c r="L88" s="60">
        <v>0</v>
      </c>
      <c r="M88" s="60">
        <v>0</v>
      </c>
      <c r="N88" s="60">
        <v>0</v>
      </c>
      <c r="O88" s="60">
        <v>0</v>
      </c>
      <c r="P88" s="60">
        <v>0</v>
      </c>
      <c r="Q88" s="60">
        <v>0</v>
      </c>
      <c r="R88" s="60">
        <v>0</v>
      </c>
      <c r="S88" s="60">
        <v>0</v>
      </c>
      <c r="T88" s="60">
        <v>0</v>
      </c>
      <c r="U88" s="162"/>
    </row>
    <row r="89" spans="1:21" ht="27.75" customHeight="1" x14ac:dyDescent="0.25">
      <c r="A89" s="144" t="s">
        <v>116</v>
      </c>
      <c r="B89" s="147" t="s">
        <v>118</v>
      </c>
      <c r="C89" s="91" t="s">
        <v>4</v>
      </c>
      <c r="D89" s="59">
        <f t="shared" si="45"/>
        <v>1916.52</v>
      </c>
      <c r="E89" s="60">
        <f t="shared" ref="E89:H89" si="53">E91+E90+E92</f>
        <v>0</v>
      </c>
      <c r="F89" s="60">
        <f t="shared" si="53"/>
        <v>0</v>
      </c>
      <c r="G89" s="60">
        <f t="shared" si="53"/>
        <v>0</v>
      </c>
      <c r="H89" s="60">
        <f t="shared" si="53"/>
        <v>0</v>
      </c>
      <c r="I89" s="60">
        <f>I91+I90+I92</f>
        <v>0</v>
      </c>
      <c r="J89" s="60">
        <f>J90+J91+J92</f>
        <v>1916.52</v>
      </c>
      <c r="K89" s="60">
        <f t="shared" ref="K89:N89" si="54">K91+K90+K92</f>
        <v>0</v>
      </c>
      <c r="L89" s="60">
        <f t="shared" si="54"/>
        <v>0</v>
      </c>
      <c r="M89" s="60">
        <f t="shared" si="54"/>
        <v>0</v>
      </c>
      <c r="N89" s="60">
        <f t="shared" si="54"/>
        <v>0</v>
      </c>
      <c r="O89" s="60">
        <f t="shared" ref="O89:T89" si="55">O91+O90+O92</f>
        <v>0</v>
      </c>
      <c r="P89" s="60">
        <f t="shared" si="55"/>
        <v>0</v>
      </c>
      <c r="Q89" s="60">
        <f t="shared" si="55"/>
        <v>0</v>
      </c>
      <c r="R89" s="60">
        <f t="shared" si="55"/>
        <v>0</v>
      </c>
      <c r="S89" s="60">
        <f t="shared" si="55"/>
        <v>0</v>
      </c>
      <c r="T89" s="60">
        <f t="shared" si="55"/>
        <v>0</v>
      </c>
      <c r="U89" s="162"/>
    </row>
    <row r="90" spans="1:21" ht="27.75" customHeight="1" x14ac:dyDescent="0.25">
      <c r="A90" s="145"/>
      <c r="B90" s="148"/>
      <c r="C90" s="91" t="s">
        <v>5</v>
      </c>
      <c r="D90" s="59">
        <f t="shared" si="45"/>
        <v>0</v>
      </c>
      <c r="E90" s="60">
        <v>0</v>
      </c>
      <c r="F90" s="60">
        <v>0</v>
      </c>
      <c r="G90" s="60">
        <v>0</v>
      </c>
      <c r="H90" s="60">
        <v>0</v>
      </c>
      <c r="I90" s="60">
        <v>0</v>
      </c>
      <c r="J90" s="60">
        <v>0</v>
      </c>
      <c r="K90" s="60">
        <v>0</v>
      </c>
      <c r="L90" s="60">
        <v>0</v>
      </c>
      <c r="M90" s="60">
        <v>0</v>
      </c>
      <c r="N90" s="60">
        <v>0</v>
      </c>
      <c r="O90" s="60">
        <v>0</v>
      </c>
      <c r="P90" s="60">
        <v>0</v>
      </c>
      <c r="Q90" s="60">
        <v>0</v>
      </c>
      <c r="R90" s="60">
        <v>0</v>
      </c>
      <c r="S90" s="60">
        <v>0</v>
      </c>
      <c r="T90" s="60">
        <v>0</v>
      </c>
      <c r="U90" s="162"/>
    </row>
    <row r="91" spans="1:21" ht="27.75" customHeight="1" x14ac:dyDescent="0.25">
      <c r="A91" s="145"/>
      <c r="B91" s="148"/>
      <c r="C91" s="91" t="s">
        <v>23</v>
      </c>
      <c r="D91" s="59">
        <f t="shared" si="45"/>
        <v>0</v>
      </c>
      <c r="E91" s="60">
        <v>0</v>
      </c>
      <c r="F91" s="60">
        <v>0</v>
      </c>
      <c r="G91" s="60">
        <v>0</v>
      </c>
      <c r="H91" s="60">
        <v>0</v>
      </c>
      <c r="I91" s="60">
        <v>0</v>
      </c>
      <c r="J91" s="60">
        <v>0</v>
      </c>
      <c r="K91" s="60">
        <v>0</v>
      </c>
      <c r="L91" s="60">
        <v>0</v>
      </c>
      <c r="M91" s="60">
        <v>0</v>
      </c>
      <c r="N91" s="60">
        <v>0</v>
      </c>
      <c r="O91" s="60">
        <v>0</v>
      </c>
      <c r="P91" s="60">
        <v>0</v>
      </c>
      <c r="Q91" s="60">
        <v>0</v>
      </c>
      <c r="R91" s="60">
        <v>0</v>
      </c>
      <c r="S91" s="60">
        <v>0</v>
      </c>
      <c r="T91" s="60">
        <v>0</v>
      </c>
      <c r="U91" s="162"/>
    </row>
    <row r="92" spans="1:21" ht="27.75" customHeight="1" x14ac:dyDescent="0.25">
      <c r="A92" s="145"/>
      <c r="B92" s="148"/>
      <c r="C92" s="91" t="s">
        <v>20</v>
      </c>
      <c r="D92" s="59">
        <f t="shared" si="45"/>
        <v>1916.52</v>
      </c>
      <c r="E92" s="60">
        <v>0</v>
      </c>
      <c r="F92" s="60">
        <v>0</v>
      </c>
      <c r="G92" s="60">
        <v>0</v>
      </c>
      <c r="H92" s="60">
        <v>0</v>
      </c>
      <c r="I92" s="60">
        <v>0</v>
      </c>
      <c r="J92" s="60">
        <v>1916.52</v>
      </c>
      <c r="K92" s="60">
        <v>0</v>
      </c>
      <c r="L92" s="60">
        <v>0</v>
      </c>
      <c r="M92" s="60">
        <v>0</v>
      </c>
      <c r="N92" s="60">
        <v>0</v>
      </c>
      <c r="O92" s="60">
        <v>0</v>
      </c>
      <c r="P92" s="60">
        <v>0</v>
      </c>
      <c r="Q92" s="60">
        <v>0</v>
      </c>
      <c r="R92" s="60">
        <v>0</v>
      </c>
      <c r="S92" s="60">
        <v>0</v>
      </c>
      <c r="T92" s="60">
        <v>0</v>
      </c>
      <c r="U92" s="162"/>
    </row>
    <row r="93" spans="1:21" ht="27.75" customHeight="1" x14ac:dyDescent="0.25">
      <c r="A93" s="146"/>
      <c r="B93" s="149"/>
      <c r="C93" s="91" t="s">
        <v>8</v>
      </c>
      <c r="D93" s="59">
        <f t="shared" ref="D93" si="56">E93+F93+G93+H93+I93+J93+K93+L93+M93+N93+O93+P93+Q93+R93+S93+T93</f>
        <v>0</v>
      </c>
      <c r="E93" s="60">
        <v>0</v>
      </c>
      <c r="F93" s="60">
        <v>0</v>
      </c>
      <c r="G93" s="60">
        <v>0</v>
      </c>
      <c r="H93" s="60">
        <v>0</v>
      </c>
      <c r="I93" s="60">
        <v>0</v>
      </c>
      <c r="J93" s="60">
        <v>0</v>
      </c>
      <c r="K93" s="60">
        <v>0</v>
      </c>
      <c r="L93" s="60">
        <v>0</v>
      </c>
      <c r="M93" s="60">
        <v>0</v>
      </c>
      <c r="N93" s="60">
        <v>0</v>
      </c>
      <c r="O93" s="60">
        <v>0</v>
      </c>
      <c r="P93" s="60">
        <v>0</v>
      </c>
      <c r="Q93" s="60">
        <v>0</v>
      </c>
      <c r="R93" s="60">
        <v>0</v>
      </c>
      <c r="S93" s="60">
        <v>0</v>
      </c>
      <c r="T93" s="60">
        <v>0</v>
      </c>
      <c r="U93" s="162"/>
    </row>
    <row r="94" spans="1:21" ht="22.5" customHeight="1" x14ac:dyDescent="0.25">
      <c r="A94" s="144" t="s">
        <v>117</v>
      </c>
      <c r="B94" s="147" t="s">
        <v>119</v>
      </c>
      <c r="C94" s="91" t="s">
        <v>4</v>
      </c>
      <c r="D94" s="59">
        <f t="shared" si="45"/>
        <v>230.303</v>
      </c>
      <c r="E94" s="60">
        <f t="shared" ref="E94:H94" si="57">E96+E95+E97</f>
        <v>0</v>
      </c>
      <c r="F94" s="60">
        <f t="shared" si="57"/>
        <v>0</v>
      </c>
      <c r="G94" s="60">
        <f t="shared" si="57"/>
        <v>0</v>
      </c>
      <c r="H94" s="60">
        <f t="shared" si="57"/>
        <v>0</v>
      </c>
      <c r="I94" s="60">
        <f>I96+I95+I97</f>
        <v>0</v>
      </c>
      <c r="J94" s="60">
        <f>J95+J96+J97</f>
        <v>230.303</v>
      </c>
      <c r="K94" s="60">
        <f t="shared" ref="K94:N94" si="58">K96+K95+K97</f>
        <v>0</v>
      </c>
      <c r="L94" s="60">
        <f t="shared" si="58"/>
        <v>0</v>
      </c>
      <c r="M94" s="60">
        <f t="shared" si="58"/>
        <v>0</v>
      </c>
      <c r="N94" s="60">
        <f t="shared" si="58"/>
        <v>0</v>
      </c>
      <c r="O94" s="60">
        <f t="shared" ref="O94:T94" si="59">O96+O95+O97</f>
        <v>0</v>
      </c>
      <c r="P94" s="60">
        <f t="shared" si="59"/>
        <v>0</v>
      </c>
      <c r="Q94" s="60">
        <f t="shared" si="59"/>
        <v>0</v>
      </c>
      <c r="R94" s="60">
        <f t="shared" si="59"/>
        <v>0</v>
      </c>
      <c r="S94" s="60">
        <f t="shared" si="59"/>
        <v>0</v>
      </c>
      <c r="T94" s="60">
        <f t="shared" si="59"/>
        <v>0</v>
      </c>
      <c r="U94" s="162"/>
    </row>
    <row r="95" spans="1:21" ht="22.5" customHeight="1" x14ac:dyDescent="0.25">
      <c r="A95" s="145"/>
      <c r="B95" s="148"/>
      <c r="C95" s="91" t="s">
        <v>5</v>
      </c>
      <c r="D95" s="59">
        <f t="shared" si="45"/>
        <v>0</v>
      </c>
      <c r="E95" s="60">
        <v>0</v>
      </c>
      <c r="F95" s="60">
        <v>0</v>
      </c>
      <c r="G95" s="60">
        <v>0</v>
      </c>
      <c r="H95" s="60">
        <v>0</v>
      </c>
      <c r="I95" s="60">
        <v>0</v>
      </c>
      <c r="J95" s="60">
        <v>0</v>
      </c>
      <c r="K95" s="60">
        <v>0</v>
      </c>
      <c r="L95" s="60">
        <v>0</v>
      </c>
      <c r="M95" s="60">
        <v>0</v>
      </c>
      <c r="N95" s="60">
        <v>0</v>
      </c>
      <c r="O95" s="60">
        <v>0</v>
      </c>
      <c r="P95" s="60">
        <v>0</v>
      </c>
      <c r="Q95" s="60">
        <v>0</v>
      </c>
      <c r="R95" s="60">
        <v>0</v>
      </c>
      <c r="S95" s="60">
        <v>0</v>
      </c>
      <c r="T95" s="60">
        <v>0</v>
      </c>
      <c r="U95" s="162"/>
    </row>
    <row r="96" spans="1:21" ht="22.5" customHeight="1" x14ac:dyDescent="0.25">
      <c r="A96" s="145"/>
      <c r="B96" s="148"/>
      <c r="C96" s="91" t="s">
        <v>23</v>
      </c>
      <c r="D96" s="59">
        <f t="shared" si="45"/>
        <v>0</v>
      </c>
      <c r="E96" s="60">
        <v>0</v>
      </c>
      <c r="F96" s="60">
        <v>0</v>
      </c>
      <c r="G96" s="60">
        <v>0</v>
      </c>
      <c r="H96" s="60">
        <v>0</v>
      </c>
      <c r="I96" s="60">
        <v>0</v>
      </c>
      <c r="J96" s="60">
        <v>0</v>
      </c>
      <c r="K96" s="60">
        <v>0</v>
      </c>
      <c r="L96" s="60">
        <v>0</v>
      </c>
      <c r="M96" s="60">
        <v>0</v>
      </c>
      <c r="N96" s="60">
        <v>0</v>
      </c>
      <c r="O96" s="60">
        <v>0</v>
      </c>
      <c r="P96" s="60">
        <v>0</v>
      </c>
      <c r="Q96" s="60">
        <v>0</v>
      </c>
      <c r="R96" s="60">
        <v>0</v>
      </c>
      <c r="S96" s="60">
        <v>0</v>
      </c>
      <c r="T96" s="60">
        <v>0</v>
      </c>
      <c r="U96" s="162"/>
    </row>
    <row r="97" spans="1:21" ht="22.5" customHeight="1" x14ac:dyDescent="0.25">
      <c r="A97" s="145"/>
      <c r="B97" s="148"/>
      <c r="C97" s="91" t="s">
        <v>20</v>
      </c>
      <c r="D97" s="59">
        <f t="shared" si="45"/>
        <v>230.303</v>
      </c>
      <c r="E97" s="60">
        <v>0</v>
      </c>
      <c r="F97" s="60">
        <v>0</v>
      </c>
      <c r="G97" s="60">
        <v>0</v>
      </c>
      <c r="H97" s="60">
        <v>0</v>
      </c>
      <c r="I97" s="60">
        <v>0</v>
      </c>
      <c r="J97" s="60">
        <v>230.303</v>
      </c>
      <c r="K97" s="60">
        <v>0</v>
      </c>
      <c r="L97" s="60">
        <v>0</v>
      </c>
      <c r="M97" s="60">
        <v>0</v>
      </c>
      <c r="N97" s="60">
        <v>0</v>
      </c>
      <c r="O97" s="60">
        <v>0</v>
      </c>
      <c r="P97" s="60">
        <v>0</v>
      </c>
      <c r="Q97" s="60">
        <v>0</v>
      </c>
      <c r="R97" s="60">
        <v>0</v>
      </c>
      <c r="S97" s="60">
        <v>0</v>
      </c>
      <c r="T97" s="60">
        <v>0</v>
      </c>
      <c r="U97" s="162"/>
    </row>
    <row r="98" spans="1:21" ht="22.5" customHeight="1" x14ac:dyDescent="0.25">
      <c r="A98" s="146"/>
      <c r="B98" s="149"/>
      <c r="C98" s="91" t="s">
        <v>8</v>
      </c>
      <c r="D98" s="59">
        <f t="shared" si="45"/>
        <v>0</v>
      </c>
      <c r="E98" s="60">
        <v>0</v>
      </c>
      <c r="F98" s="60">
        <v>0</v>
      </c>
      <c r="G98" s="60">
        <v>0</v>
      </c>
      <c r="H98" s="60">
        <v>0</v>
      </c>
      <c r="I98" s="60">
        <v>0</v>
      </c>
      <c r="J98" s="60">
        <v>0</v>
      </c>
      <c r="K98" s="60">
        <v>0</v>
      </c>
      <c r="L98" s="60">
        <v>0</v>
      </c>
      <c r="M98" s="60">
        <v>0</v>
      </c>
      <c r="N98" s="60">
        <v>0</v>
      </c>
      <c r="O98" s="60">
        <v>0</v>
      </c>
      <c r="P98" s="60">
        <v>0</v>
      </c>
      <c r="Q98" s="60">
        <v>0</v>
      </c>
      <c r="R98" s="60">
        <v>0</v>
      </c>
      <c r="S98" s="60">
        <v>0</v>
      </c>
      <c r="T98" s="60">
        <v>0</v>
      </c>
      <c r="U98" s="162"/>
    </row>
    <row r="99" spans="1:21" ht="22.5" customHeight="1" x14ac:dyDescent="0.25">
      <c r="A99" s="144" t="s">
        <v>120</v>
      </c>
      <c r="B99" s="147" t="s">
        <v>248</v>
      </c>
      <c r="C99" s="91" t="s">
        <v>4</v>
      </c>
      <c r="D99" s="59">
        <f t="shared" si="45"/>
        <v>3015.8240000000001</v>
      </c>
      <c r="E99" s="60">
        <f t="shared" ref="E99:N99" si="60">E100+E101+E102</f>
        <v>0</v>
      </c>
      <c r="F99" s="60">
        <f t="shared" si="60"/>
        <v>0</v>
      </c>
      <c r="G99" s="60">
        <f t="shared" si="60"/>
        <v>0</v>
      </c>
      <c r="H99" s="60">
        <f t="shared" si="60"/>
        <v>0</v>
      </c>
      <c r="I99" s="60">
        <f t="shared" si="60"/>
        <v>0</v>
      </c>
      <c r="J99" s="60">
        <f t="shared" si="60"/>
        <v>3015.8240000000001</v>
      </c>
      <c r="K99" s="60">
        <f t="shared" si="60"/>
        <v>0</v>
      </c>
      <c r="L99" s="60">
        <f t="shared" si="60"/>
        <v>0</v>
      </c>
      <c r="M99" s="60">
        <f t="shared" si="60"/>
        <v>0</v>
      </c>
      <c r="N99" s="60">
        <f t="shared" si="60"/>
        <v>0</v>
      </c>
      <c r="O99" s="60">
        <f t="shared" ref="O99:T99" si="61">O100+O101+O102</f>
        <v>0</v>
      </c>
      <c r="P99" s="60">
        <f t="shared" si="61"/>
        <v>0</v>
      </c>
      <c r="Q99" s="60">
        <f t="shared" si="61"/>
        <v>0</v>
      </c>
      <c r="R99" s="60">
        <f t="shared" si="61"/>
        <v>0</v>
      </c>
      <c r="S99" s="60">
        <f t="shared" si="61"/>
        <v>0</v>
      </c>
      <c r="T99" s="60">
        <f t="shared" si="61"/>
        <v>0</v>
      </c>
      <c r="U99" s="162"/>
    </row>
    <row r="100" spans="1:21" ht="22.5" customHeight="1" x14ac:dyDescent="0.25">
      <c r="A100" s="145"/>
      <c r="B100" s="148"/>
      <c r="C100" s="91" t="s">
        <v>5</v>
      </c>
      <c r="D100" s="59">
        <f t="shared" si="45"/>
        <v>0</v>
      </c>
      <c r="E100" s="60">
        <v>0</v>
      </c>
      <c r="F100" s="60">
        <v>0</v>
      </c>
      <c r="G100" s="60">
        <v>0</v>
      </c>
      <c r="H100" s="60">
        <v>0</v>
      </c>
      <c r="I100" s="60">
        <v>0</v>
      </c>
      <c r="J100" s="60">
        <v>0</v>
      </c>
      <c r="K100" s="60">
        <v>0</v>
      </c>
      <c r="L100" s="60">
        <v>0</v>
      </c>
      <c r="M100" s="60">
        <v>0</v>
      </c>
      <c r="N100" s="60">
        <v>0</v>
      </c>
      <c r="O100" s="60">
        <v>0</v>
      </c>
      <c r="P100" s="60">
        <v>0</v>
      </c>
      <c r="Q100" s="60">
        <v>0</v>
      </c>
      <c r="R100" s="60">
        <v>0</v>
      </c>
      <c r="S100" s="60">
        <v>0</v>
      </c>
      <c r="T100" s="60">
        <v>0</v>
      </c>
      <c r="U100" s="162"/>
    </row>
    <row r="101" spans="1:21" ht="22.5" customHeight="1" x14ac:dyDescent="0.25">
      <c r="A101" s="145"/>
      <c r="B101" s="148"/>
      <c r="C101" s="91" t="s">
        <v>23</v>
      </c>
      <c r="D101" s="59">
        <f t="shared" si="45"/>
        <v>0</v>
      </c>
      <c r="E101" s="60">
        <v>0</v>
      </c>
      <c r="F101" s="60">
        <v>0</v>
      </c>
      <c r="G101" s="60">
        <v>0</v>
      </c>
      <c r="H101" s="60">
        <v>0</v>
      </c>
      <c r="I101" s="60">
        <v>0</v>
      </c>
      <c r="J101" s="60">
        <v>0</v>
      </c>
      <c r="K101" s="60">
        <v>0</v>
      </c>
      <c r="L101" s="60">
        <v>0</v>
      </c>
      <c r="M101" s="60">
        <v>0</v>
      </c>
      <c r="N101" s="60">
        <v>0</v>
      </c>
      <c r="O101" s="60">
        <v>0</v>
      </c>
      <c r="P101" s="60">
        <v>0</v>
      </c>
      <c r="Q101" s="60">
        <v>0</v>
      </c>
      <c r="R101" s="60">
        <v>0</v>
      </c>
      <c r="S101" s="60">
        <v>0</v>
      </c>
      <c r="T101" s="60">
        <v>0</v>
      </c>
      <c r="U101" s="162"/>
    </row>
    <row r="102" spans="1:21" ht="22.5" customHeight="1" x14ac:dyDescent="0.25">
      <c r="A102" s="145"/>
      <c r="B102" s="148"/>
      <c r="C102" s="91" t="s">
        <v>20</v>
      </c>
      <c r="D102" s="59">
        <f t="shared" si="45"/>
        <v>3015.8240000000001</v>
      </c>
      <c r="E102" s="60">
        <v>0</v>
      </c>
      <c r="F102" s="60">
        <v>0</v>
      </c>
      <c r="G102" s="60">
        <v>0</v>
      </c>
      <c r="H102" s="60">
        <v>0</v>
      </c>
      <c r="I102" s="60">
        <v>0</v>
      </c>
      <c r="J102" s="60">
        <v>3015.8240000000001</v>
      </c>
      <c r="K102" s="60">
        <v>0</v>
      </c>
      <c r="L102" s="60">
        <v>0</v>
      </c>
      <c r="M102" s="60">
        <v>0</v>
      </c>
      <c r="N102" s="60">
        <v>0</v>
      </c>
      <c r="O102" s="60">
        <v>0</v>
      </c>
      <c r="P102" s="60">
        <v>0</v>
      </c>
      <c r="Q102" s="60">
        <v>0</v>
      </c>
      <c r="R102" s="60">
        <v>0</v>
      </c>
      <c r="S102" s="60">
        <v>0</v>
      </c>
      <c r="T102" s="60">
        <v>0</v>
      </c>
      <c r="U102" s="162"/>
    </row>
    <row r="103" spans="1:21" ht="22.5" customHeight="1" x14ac:dyDescent="0.25">
      <c r="A103" s="146"/>
      <c r="B103" s="149"/>
      <c r="C103" s="91" t="s">
        <v>8</v>
      </c>
      <c r="D103" s="59">
        <f t="shared" ref="D103" si="62">E103+F103+G103+H103+I103+J103+K103+L103+M103+N103+O103+P103+Q103+R103+S103+T103</f>
        <v>0</v>
      </c>
      <c r="E103" s="60">
        <v>0</v>
      </c>
      <c r="F103" s="60">
        <v>0</v>
      </c>
      <c r="G103" s="60">
        <v>0</v>
      </c>
      <c r="H103" s="60">
        <v>0</v>
      </c>
      <c r="I103" s="60">
        <v>0</v>
      </c>
      <c r="J103" s="60">
        <v>0</v>
      </c>
      <c r="K103" s="60">
        <v>0</v>
      </c>
      <c r="L103" s="60">
        <v>0</v>
      </c>
      <c r="M103" s="60">
        <v>0</v>
      </c>
      <c r="N103" s="60">
        <v>0</v>
      </c>
      <c r="O103" s="60">
        <v>0</v>
      </c>
      <c r="P103" s="60">
        <v>0</v>
      </c>
      <c r="Q103" s="60">
        <v>0</v>
      </c>
      <c r="R103" s="60">
        <v>0</v>
      </c>
      <c r="S103" s="60">
        <v>0</v>
      </c>
      <c r="T103" s="60">
        <v>0</v>
      </c>
      <c r="U103" s="162"/>
    </row>
    <row r="104" spans="1:21" ht="22.5" customHeight="1" x14ac:dyDescent="0.25">
      <c r="A104" s="144" t="s">
        <v>122</v>
      </c>
      <c r="B104" s="147" t="s">
        <v>165</v>
      </c>
      <c r="C104" s="91" t="s">
        <v>4</v>
      </c>
      <c r="D104" s="59">
        <f t="shared" si="45"/>
        <v>2880</v>
      </c>
      <c r="E104" s="60">
        <f t="shared" ref="E104" si="63">E105+E106+E107</f>
        <v>0</v>
      </c>
      <c r="F104" s="60">
        <f t="shared" ref="F104" si="64">F105+F106+F107</f>
        <v>0</v>
      </c>
      <c r="G104" s="60">
        <f t="shared" ref="G104" si="65">G105+G106+G107</f>
        <v>0</v>
      </c>
      <c r="H104" s="60">
        <f t="shared" ref="H104" si="66">H105+H106+H107</f>
        <v>0</v>
      </c>
      <c r="I104" s="60">
        <f t="shared" ref="I104" si="67">I105+I106+I107</f>
        <v>0</v>
      </c>
      <c r="J104" s="60">
        <f>J105+J106+J107</f>
        <v>2880</v>
      </c>
      <c r="K104" s="60">
        <f t="shared" ref="K104" si="68">K105+K106+K107</f>
        <v>0</v>
      </c>
      <c r="L104" s="60">
        <f t="shared" ref="L104" si="69">L105+L106+L107</f>
        <v>0</v>
      </c>
      <c r="M104" s="60">
        <f t="shared" ref="M104" si="70">M105+M106+M107</f>
        <v>0</v>
      </c>
      <c r="N104" s="60">
        <f t="shared" ref="N104:T104" si="71">N105+N106+N107</f>
        <v>0</v>
      </c>
      <c r="O104" s="60">
        <f t="shared" si="71"/>
        <v>0</v>
      </c>
      <c r="P104" s="60">
        <f t="shared" si="71"/>
        <v>0</v>
      </c>
      <c r="Q104" s="60">
        <f t="shared" si="71"/>
        <v>0</v>
      </c>
      <c r="R104" s="60">
        <f t="shared" si="71"/>
        <v>0</v>
      </c>
      <c r="S104" s="60">
        <f t="shared" si="71"/>
        <v>0</v>
      </c>
      <c r="T104" s="60">
        <f t="shared" si="71"/>
        <v>0</v>
      </c>
      <c r="U104" s="162"/>
    </row>
    <row r="105" spans="1:21" ht="22.5" customHeight="1" x14ac:dyDescent="0.25">
      <c r="A105" s="145"/>
      <c r="B105" s="148"/>
      <c r="C105" s="91" t="s">
        <v>5</v>
      </c>
      <c r="D105" s="59">
        <f t="shared" si="45"/>
        <v>0</v>
      </c>
      <c r="E105" s="60">
        <v>0</v>
      </c>
      <c r="F105" s="60">
        <v>0</v>
      </c>
      <c r="G105" s="60">
        <v>0</v>
      </c>
      <c r="H105" s="60">
        <v>0</v>
      </c>
      <c r="I105" s="60">
        <v>0</v>
      </c>
      <c r="J105" s="60">
        <v>0</v>
      </c>
      <c r="K105" s="60">
        <v>0</v>
      </c>
      <c r="L105" s="60">
        <v>0</v>
      </c>
      <c r="M105" s="60">
        <v>0</v>
      </c>
      <c r="N105" s="60">
        <v>0</v>
      </c>
      <c r="O105" s="60">
        <v>0</v>
      </c>
      <c r="P105" s="60">
        <v>0</v>
      </c>
      <c r="Q105" s="60">
        <v>0</v>
      </c>
      <c r="R105" s="60">
        <v>0</v>
      </c>
      <c r="S105" s="60">
        <v>0</v>
      </c>
      <c r="T105" s="60">
        <v>0</v>
      </c>
      <c r="U105" s="162"/>
    </row>
    <row r="106" spans="1:21" ht="22.5" customHeight="1" x14ac:dyDescent="0.25">
      <c r="A106" s="145"/>
      <c r="B106" s="148"/>
      <c r="C106" s="91" t="s">
        <v>23</v>
      </c>
      <c r="D106" s="59">
        <f t="shared" si="45"/>
        <v>0</v>
      </c>
      <c r="E106" s="60">
        <v>0</v>
      </c>
      <c r="F106" s="60">
        <v>0</v>
      </c>
      <c r="G106" s="60">
        <v>0</v>
      </c>
      <c r="H106" s="60">
        <v>0</v>
      </c>
      <c r="I106" s="60">
        <v>0</v>
      </c>
      <c r="J106" s="60">
        <v>0</v>
      </c>
      <c r="K106" s="60">
        <v>0</v>
      </c>
      <c r="L106" s="60">
        <v>0</v>
      </c>
      <c r="M106" s="60">
        <v>0</v>
      </c>
      <c r="N106" s="60">
        <v>0</v>
      </c>
      <c r="O106" s="60">
        <v>0</v>
      </c>
      <c r="P106" s="60">
        <v>0</v>
      </c>
      <c r="Q106" s="60">
        <v>0</v>
      </c>
      <c r="R106" s="60">
        <v>0</v>
      </c>
      <c r="S106" s="60">
        <v>0</v>
      </c>
      <c r="T106" s="60">
        <v>0</v>
      </c>
      <c r="U106" s="162"/>
    </row>
    <row r="107" spans="1:21" ht="22.5" customHeight="1" x14ac:dyDescent="0.25">
      <c r="A107" s="145"/>
      <c r="B107" s="148"/>
      <c r="C107" s="91" t="s">
        <v>20</v>
      </c>
      <c r="D107" s="59">
        <f t="shared" si="45"/>
        <v>2880</v>
      </c>
      <c r="E107" s="60">
        <v>0</v>
      </c>
      <c r="F107" s="60">
        <v>0</v>
      </c>
      <c r="G107" s="60">
        <v>0</v>
      </c>
      <c r="H107" s="60">
        <v>0</v>
      </c>
      <c r="I107" s="60">
        <v>0</v>
      </c>
      <c r="J107" s="60">
        <v>2880</v>
      </c>
      <c r="K107" s="60">
        <v>0</v>
      </c>
      <c r="L107" s="60">
        <v>0</v>
      </c>
      <c r="M107" s="60">
        <v>0</v>
      </c>
      <c r="N107" s="60">
        <v>0</v>
      </c>
      <c r="O107" s="60">
        <v>0</v>
      </c>
      <c r="P107" s="60">
        <v>0</v>
      </c>
      <c r="Q107" s="60">
        <v>0</v>
      </c>
      <c r="R107" s="60">
        <v>0</v>
      </c>
      <c r="S107" s="60">
        <v>0</v>
      </c>
      <c r="T107" s="60">
        <v>0</v>
      </c>
      <c r="U107" s="162"/>
    </row>
    <row r="108" spans="1:21" ht="22.5" customHeight="1" x14ac:dyDescent="0.25">
      <c r="A108" s="146"/>
      <c r="B108" s="149"/>
      <c r="C108" s="91" t="s">
        <v>8</v>
      </c>
      <c r="D108" s="59">
        <f t="shared" si="45"/>
        <v>0</v>
      </c>
      <c r="E108" s="60">
        <v>0</v>
      </c>
      <c r="F108" s="60">
        <v>0</v>
      </c>
      <c r="G108" s="60">
        <v>0</v>
      </c>
      <c r="H108" s="60">
        <v>0</v>
      </c>
      <c r="I108" s="60">
        <v>0</v>
      </c>
      <c r="J108" s="60">
        <v>0</v>
      </c>
      <c r="K108" s="60">
        <v>0</v>
      </c>
      <c r="L108" s="60">
        <v>0</v>
      </c>
      <c r="M108" s="60">
        <v>0</v>
      </c>
      <c r="N108" s="60">
        <v>0</v>
      </c>
      <c r="O108" s="60">
        <v>0</v>
      </c>
      <c r="P108" s="60">
        <v>0</v>
      </c>
      <c r="Q108" s="60">
        <v>0</v>
      </c>
      <c r="R108" s="60">
        <v>0</v>
      </c>
      <c r="S108" s="60">
        <v>0</v>
      </c>
      <c r="T108" s="60">
        <v>0</v>
      </c>
      <c r="U108" s="162"/>
    </row>
    <row r="109" spans="1:21" ht="22.5" customHeight="1" x14ac:dyDescent="0.25">
      <c r="A109" s="144" t="s">
        <v>205</v>
      </c>
      <c r="B109" s="147" t="s">
        <v>123</v>
      </c>
      <c r="C109" s="91" t="s">
        <v>4</v>
      </c>
      <c r="D109" s="59">
        <f t="shared" si="45"/>
        <v>210</v>
      </c>
      <c r="E109" s="60">
        <f t="shared" ref="E109:N109" si="72">E110+E111+E112</f>
        <v>0</v>
      </c>
      <c r="F109" s="60">
        <f t="shared" si="72"/>
        <v>0</v>
      </c>
      <c r="G109" s="60">
        <f t="shared" si="72"/>
        <v>0</v>
      </c>
      <c r="H109" s="60">
        <f t="shared" si="72"/>
        <v>0</v>
      </c>
      <c r="I109" s="60">
        <f t="shared" si="72"/>
        <v>0</v>
      </c>
      <c r="J109" s="60">
        <f t="shared" si="72"/>
        <v>210</v>
      </c>
      <c r="K109" s="60">
        <f t="shared" si="72"/>
        <v>0</v>
      </c>
      <c r="L109" s="60">
        <f t="shared" si="72"/>
        <v>0</v>
      </c>
      <c r="M109" s="60">
        <f t="shared" si="72"/>
        <v>0</v>
      </c>
      <c r="N109" s="60">
        <f t="shared" si="72"/>
        <v>0</v>
      </c>
      <c r="O109" s="60">
        <f t="shared" ref="O109:T109" si="73">O110+O111+O112</f>
        <v>0</v>
      </c>
      <c r="P109" s="60">
        <f t="shared" si="73"/>
        <v>0</v>
      </c>
      <c r="Q109" s="60">
        <f t="shared" si="73"/>
        <v>0</v>
      </c>
      <c r="R109" s="60">
        <f t="shared" si="73"/>
        <v>0</v>
      </c>
      <c r="S109" s="60">
        <f t="shared" si="73"/>
        <v>0</v>
      </c>
      <c r="T109" s="60">
        <f t="shared" si="73"/>
        <v>0</v>
      </c>
      <c r="U109" s="162"/>
    </row>
    <row r="110" spans="1:21" ht="22.5" customHeight="1" x14ac:dyDescent="0.25">
      <c r="A110" s="145"/>
      <c r="B110" s="148"/>
      <c r="C110" s="91" t="s">
        <v>5</v>
      </c>
      <c r="D110" s="59">
        <f t="shared" si="45"/>
        <v>0</v>
      </c>
      <c r="E110" s="60">
        <v>0</v>
      </c>
      <c r="F110" s="60">
        <v>0</v>
      </c>
      <c r="G110" s="60">
        <v>0</v>
      </c>
      <c r="H110" s="60">
        <v>0</v>
      </c>
      <c r="I110" s="60">
        <v>0</v>
      </c>
      <c r="J110" s="60">
        <v>0</v>
      </c>
      <c r="K110" s="60">
        <v>0</v>
      </c>
      <c r="L110" s="60">
        <v>0</v>
      </c>
      <c r="M110" s="60">
        <v>0</v>
      </c>
      <c r="N110" s="60">
        <v>0</v>
      </c>
      <c r="O110" s="60">
        <v>0</v>
      </c>
      <c r="P110" s="60">
        <v>0</v>
      </c>
      <c r="Q110" s="60">
        <v>0</v>
      </c>
      <c r="R110" s="60">
        <v>0</v>
      </c>
      <c r="S110" s="60">
        <v>0</v>
      </c>
      <c r="T110" s="60">
        <v>0</v>
      </c>
      <c r="U110" s="162"/>
    </row>
    <row r="111" spans="1:21" ht="22.5" customHeight="1" x14ac:dyDescent="0.25">
      <c r="A111" s="145"/>
      <c r="B111" s="148"/>
      <c r="C111" s="91" t="s">
        <v>23</v>
      </c>
      <c r="D111" s="59">
        <f t="shared" si="45"/>
        <v>0</v>
      </c>
      <c r="E111" s="60">
        <v>0</v>
      </c>
      <c r="F111" s="60">
        <v>0</v>
      </c>
      <c r="G111" s="60">
        <v>0</v>
      </c>
      <c r="H111" s="60">
        <v>0</v>
      </c>
      <c r="I111" s="60">
        <v>0</v>
      </c>
      <c r="J111" s="60">
        <v>0</v>
      </c>
      <c r="K111" s="60">
        <v>0</v>
      </c>
      <c r="L111" s="60">
        <v>0</v>
      </c>
      <c r="M111" s="60">
        <v>0</v>
      </c>
      <c r="N111" s="60">
        <v>0</v>
      </c>
      <c r="O111" s="60">
        <v>0</v>
      </c>
      <c r="P111" s="60">
        <v>0</v>
      </c>
      <c r="Q111" s="60">
        <v>0</v>
      </c>
      <c r="R111" s="60">
        <v>0</v>
      </c>
      <c r="S111" s="60">
        <v>0</v>
      </c>
      <c r="T111" s="60">
        <v>0</v>
      </c>
      <c r="U111" s="162"/>
    </row>
    <row r="112" spans="1:21" ht="22.5" customHeight="1" x14ac:dyDescent="0.25">
      <c r="A112" s="145"/>
      <c r="B112" s="148"/>
      <c r="C112" s="91" t="s">
        <v>20</v>
      </c>
      <c r="D112" s="59">
        <f t="shared" si="45"/>
        <v>210</v>
      </c>
      <c r="E112" s="60">
        <v>0</v>
      </c>
      <c r="F112" s="60">
        <v>0</v>
      </c>
      <c r="G112" s="60">
        <v>0</v>
      </c>
      <c r="H112" s="60">
        <v>0</v>
      </c>
      <c r="I112" s="60">
        <v>0</v>
      </c>
      <c r="J112" s="60">
        <v>210</v>
      </c>
      <c r="K112" s="60">
        <v>0</v>
      </c>
      <c r="L112" s="60">
        <v>0</v>
      </c>
      <c r="M112" s="60">
        <v>0</v>
      </c>
      <c r="N112" s="60">
        <v>0</v>
      </c>
      <c r="O112" s="60">
        <v>0</v>
      </c>
      <c r="P112" s="60">
        <v>0</v>
      </c>
      <c r="Q112" s="60">
        <v>0</v>
      </c>
      <c r="R112" s="60">
        <v>0</v>
      </c>
      <c r="S112" s="60">
        <v>0</v>
      </c>
      <c r="T112" s="60">
        <v>0</v>
      </c>
      <c r="U112" s="162"/>
    </row>
    <row r="113" spans="1:21" ht="22.5" customHeight="1" x14ac:dyDescent="0.25">
      <c r="A113" s="146"/>
      <c r="B113" s="149"/>
      <c r="C113" s="91" t="s">
        <v>8</v>
      </c>
      <c r="D113" s="59">
        <f t="shared" ref="D113" si="74">E113+F113+G113+H113+I113+J113+K113+L113+M113+N113+O113+P113+Q113+R113+S113+T113</f>
        <v>0</v>
      </c>
      <c r="E113" s="60">
        <v>0</v>
      </c>
      <c r="F113" s="60">
        <v>0</v>
      </c>
      <c r="G113" s="60">
        <v>0</v>
      </c>
      <c r="H113" s="60">
        <v>0</v>
      </c>
      <c r="I113" s="60">
        <v>0</v>
      </c>
      <c r="J113" s="60">
        <v>0</v>
      </c>
      <c r="K113" s="60">
        <v>0</v>
      </c>
      <c r="L113" s="60">
        <v>0</v>
      </c>
      <c r="M113" s="60">
        <v>0</v>
      </c>
      <c r="N113" s="60">
        <v>0</v>
      </c>
      <c r="O113" s="60">
        <v>0</v>
      </c>
      <c r="P113" s="60">
        <v>0</v>
      </c>
      <c r="Q113" s="60">
        <v>0</v>
      </c>
      <c r="R113" s="60">
        <v>0</v>
      </c>
      <c r="S113" s="60">
        <v>0</v>
      </c>
      <c r="T113" s="60">
        <v>0</v>
      </c>
      <c r="U113" s="162"/>
    </row>
    <row r="114" spans="1:21" ht="22.5" customHeight="1" x14ac:dyDescent="0.25">
      <c r="A114" s="144" t="s">
        <v>249</v>
      </c>
      <c r="B114" s="147" t="s">
        <v>223</v>
      </c>
      <c r="C114" s="91" t="s">
        <v>4</v>
      </c>
      <c r="D114" s="59">
        <f t="shared" si="45"/>
        <v>328.62</v>
      </c>
      <c r="E114" s="60">
        <v>0</v>
      </c>
      <c r="F114" s="60">
        <v>0</v>
      </c>
      <c r="G114" s="60">
        <v>0</v>
      </c>
      <c r="H114" s="60">
        <v>0</v>
      </c>
      <c r="I114" s="60">
        <v>0</v>
      </c>
      <c r="J114" s="60">
        <v>0</v>
      </c>
      <c r="K114" s="60">
        <f>K115+K116+K117</f>
        <v>328.62</v>
      </c>
      <c r="L114" s="60">
        <v>0</v>
      </c>
      <c r="M114" s="60">
        <v>0</v>
      </c>
      <c r="N114" s="60">
        <v>0</v>
      </c>
      <c r="O114" s="60">
        <v>0</v>
      </c>
      <c r="P114" s="60">
        <v>0</v>
      </c>
      <c r="Q114" s="60">
        <v>0</v>
      </c>
      <c r="R114" s="60">
        <v>0</v>
      </c>
      <c r="S114" s="60">
        <v>0</v>
      </c>
      <c r="T114" s="60">
        <v>0</v>
      </c>
      <c r="U114" s="162"/>
    </row>
    <row r="115" spans="1:21" ht="22.5" customHeight="1" x14ac:dyDescent="0.25">
      <c r="A115" s="145"/>
      <c r="B115" s="148"/>
      <c r="C115" s="91" t="s">
        <v>5</v>
      </c>
      <c r="D115" s="59">
        <f t="shared" si="45"/>
        <v>0</v>
      </c>
      <c r="E115" s="60">
        <v>0</v>
      </c>
      <c r="F115" s="60">
        <v>0</v>
      </c>
      <c r="G115" s="60">
        <v>0</v>
      </c>
      <c r="H115" s="60">
        <v>0</v>
      </c>
      <c r="I115" s="60">
        <v>0</v>
      </c>
      <c r="J115" s="60">
        <v>0</v>
      </c>
      <c r="K115" s="60">
        <v>0</v>
      </c>
      <c r="L115" s="60">
        <v>0</v>
      </c>
      <c r="M115" s="60">
        <v>0</v>
      </c>
      <c r="N115" s="60">
        <v>0</v>
      </c>
      <c r="O115" s="60">
        <v>0</v>
      </c>
      <c r="P115" s="60">
        <v>0</v>
      </c>
      <c r="Q115" s="60">
        <v>0</v>
      </c>
      <c r="R115" s="60">
        <v>0</v>
      </c>
      <c r="S115" s="60">
        <v>0</v>
      </c>
      <c r="T115" s="60">
        <v>0</v>
      </c>
      <c r="U115" s="162"/>
    </row>
    <row r="116" spans="1:21" ht="22.5" customHeight="1" x14ac:dyDescent="0.25">
      <c r="A116" s="145"/>
      <c r="B116" s="148"/>
      <c r="C116" s="91" t="s">
        <v>23</v>
      </c>
      <c r="D116" s="59">
        <f t="shared" si="45"/>
        <v>0</v>
      </c>
      <c r="E116" s="60">
        <v>0</v>
      </c>
      <c r="F116" s="60">
        <v>0</v>
      </c>
      <c r="G116" s="60">
        <v>0</v>
      </c>
      <c r="H116" s="60">
        <v>0</v>
      </c>
      <c r="I116" s="60">
        <v>0</v>
      </c>
      <c r="J116" s="60">
        <v>0</v>
      </c>
      <c r="K116" s="60">
        <v>0</v>
      </c>
      <c r="L116" s="60">
        <v>0</v>
      </c>
      <c r="M116" s="60">
        <v>0</v>
      </c>
      <c r="N116" s="60">
        <v>0</v>
      </c>
      <c r="O116" s="60">
        <v>0</v>
      </c>
      <c r="P116" s="60">
        <v>0</v>
      </c>
      <c r="Q116" s="60">
        <v>0</v>
      </c>
      <c r="R116" s="60">
        <v>0</v>
      </c>
      <c r="S116" s="60">
        <v>0</v>
      </c>
      <c r="T116" s="60">
        <v>0</v>
      </c>
      <c r="U116" s="162"/>
    </row>
    <row r="117" spans="1:21" ht="22.5" customHeight="1" x14ac:dyDescent="0.25">
      <c r="A117" s="145"/>
      <c r="B117" s="148"/>
      <c r="C117" s="91" t="s">
        <v>20</v>
      </c>
      <c r="D117" s="59">
        <f t="shared" si="45"/>
        <v>328.62</v>
      </c>
      <c r="E117" s="60">
        <v>0</v>
      </c>
      <c r="F117" s="60">
        <v>0</v>
      </c>
      <c r="G117" s="60">
        <v>0</v>
      </c>
      <c r="H117" s="60">
        <v>0</v>
      </c>
      <c r="I117" s="60">
        <v>0</v>
      </c>
      <c r="J117" s="60">
        <v>0</v>
      </c>
      <c r="K117" s="60">
        <v>328.62</v>
      </c>
      <c r="L117" s="60">
        <v>0</v>
      </c>
      <c r="M117" s="60">
        <v>0</v>
      </c>
      <c r="N117" s="60">
        <v>0</v>
      </c>
      <c r="O117" s="60">
        <v>0</v>
      </c>
      <c r="P117" s="60">
        <v>0</v>
      </c>
      <c r="Q117" s="60">
        <v>0</v>
      </c>
      <c r="R117" s="60">
        <v>0</v>
      </c>
      <c r="S117" s="60">
        <v>0</v>
      </c>
      <c r="T117" s="60">
        <v>0</v>
      </c>
      <c r="U117" s="162"/>
    </row>
    <row r="118" spans="1:21" ht="22.5" customHeight="1" x14ac:dyDescent="0.25">
      <c r="A118" s="146"/>
      <c r="B118" s="149"/>
      <c r="C118" s="91" t="s">
        <v>8</v>
      </c>
      <c r="D118" s="59">
        <f t="shared" ref="D118:D119" si="75">E118+F118+G118+H118+I118+J118+K118+L118+M118+N118+O118+P118+Q118+R118+S118+T118</f>
        <v>0</v>
      </c>
      <c r="E118" s="60">
        <v>0</v>
      </c>
      <c r="F118" s="60">
        <v>0</v>
      </c>
      <c r="G118" s="60">
        <v>0</v>
      </c>
      <c r="H118" s="60">
        <v>0</v>
      </c>
      <c r="I118" s="60">
        <v>0</v>
      </c>
      <c r="J118" s="60">
        <v>0</v>
      </c>
      <c r="K118" s="60">
        <v>0</v>
      </c>
      <c r="L118" s="60">
        <v>0</v>
      </c>
      <c r="M118" s="60">
        <v>0</v>
      </c>
      <c r="N118" s="60">
        <v>0</v>
      </c>
      <c r="O118" s="60">
        <v>0</v>
      </c>
      <c r="P118" s="60">
        <v>0</v>
      </c>
      <c r="Q118" s="60">
        <v>0</v>
      </c>
      <c r="R118" s="60">
        <v>0</v>
      </c>
      <c r="S118" s="60">
        <v>0</v>
      </c>
      <c r="T118" s="60">
        <v>0</v>
      </c>
      <c r="U118" s="162"/>
    </row>
    <row r="119" spans="1:21" ht="64.5" customHeight="1" x14ac:dyDescent="0.25">
      <c r="A119" s="92" t="s">
        <v>396</v>
      </c>
      <c r="B119" s="93" t="s">
        <v>397</v>
      </c>
      <c r="C119" s="91" t="s">
        <v>7</v>
      </c>
      <c r="D119" s="59">
        <f t="shared" si="75"/>
        <v>2015.88</v>
      </c>
      <c r="E119" s="60">
        <v>0</v>
      </c>
      <c r="F119" s="60">
        <v>0</v>
      </c>
      <c r="G119" s="60">
        <v>0</v>
      </c>
      <c r="H119" s="60">
        <v>0</v>
      </c>
      <c r="I119" s="60">
        <v>0</v>
      </c>
      <c r="J119" s="60">
        <v>0</v>
      </c>
      <c r="K119" s="60">
        <v>0</v>
      </c>
      <c r="L119" s="60">
        <v>0</v>
      </c>
      <c r="M119" s="60">
        <v>0</v>
      </c>
      <c r="N119" s="59">
        <v>2015.88</v>
      </c>
      <c r="O119" s="60">
        <v>0</v>
      </c>
      <c r="P119" s="60">
        <v>0</v>
      </c>
      <c r="Q119" s="60">
        <v>0</v>
      </c>
      <c r="R119" s="60">
        <v>0</v>
      </c>
      <c r="S119" s="60">
        <v>0</v>
      </c>
      <c r="T119" s="60">
        <v>0</v>
      </c>
      <c r="U119" s="162"/>
    </row>
    <row r="120" spans="1:21" s="1" customFormat="1" ht="22.5" customHeight="1" x14ac:dyDescent="0.25">
      <c r="A120" s="166" t="s">
        <v>57</v>
      </c>
      <c r="B120" s="159" t="s">
        <v>25</v>
      </c>
      <c r="C120" s="90" t="s">
        <v>4</v>
      </c>
      <c r="D120" s="59">
        <f t="shared" si="45"/>
        <v>16786.210999999999</v>
      </c>
      <c r="E120" s="59">
        <f>E121+E122+E123+E124</f>
        <v>1600</v>
      </c>
      <c r="F120" s="59">
        <f t="shared" ref="F120:H120" si="76">F121+F122+F123+F124</f>
        <v>1100</v>
      </c>
      <c r="G120" s="59">
        <f t="shared" si="76"/>
        <v>1200</v>
      </c>
      <c r="H120" s="59">
        <f t="shared" si="76"/>
        <v>1200</v>
      </c>
      <c r="I120" s="59">
        <f>I121+I122+I123+I124</f>
        <v>5728.009</v>
      </c>
      <c r="J120" s="59">
        <f>J125+J130</f>
        <v>463.66199999999998</v>
      </c>
      <c r="K120" s="59">
        <f t="shared" ref="K120:M120" si="77">K121+K122+K123+K124</f>
        <v>100</v>
      </c>
      <c r="L120" s="59">
        <f>L121+L122+L123+L124</f>
        <v>600</v>
      </c>
      <c r="M120" s="59">
        <f t="shared" si="77"/>
        <v>594.54</v>
      </c>
      <c r="N120" s="59">
        <v>600</v>
      </c>
      <c r="O120" s="59">
        <v>600</v>
      </c>
      <c r="P120" s="59">
        <v>600</v>
      </c>
      <c r="Q120" s="59">
        <v>600</v>
      </c>
      <c r="R120" s="59">
        <v>600</v>
      </c>
      <c r="S120" s="59">
        <v>600</v>
      </c>
      <c r="T120" s="59">
        <v>600</v>
      </c>
      <c r="U120" s="162"/>
    </row>
    <row r="121" spans="1:21" s="1" customFormat="1" ht="22.5" customHeight="1" x14ac:dyDescent="0.25">
      <c r="A121" s="166"/>
      <c r="B121" s="159"/>
      <c r="C121" s="90" t="s">
        <v>5</v>
      </c>
      <c r="D121" s="59">
        <f>E121+F121+G121+H121+I121+J121+K121+L121+M121+N121+O121+P121+Q121+R121+S121+T121</f>
        <v>0</v>
      </c>
      <c r="E121" s="59">
        <f>E126+E131+E136</f>
        <v>0</v>
      </c>
      <c r="F121" s="59">
        <f t="shared" ref="F121:T121" si="78">F126+F131+F136</f>
        <v>0</v>
      </c>
      <c r="G121" s="59">
        <f t="shared" si="78"/>
        <v>0</v>
      </c>
      <c r="H121" s="59">
        <f t="shared" si="78"/>
        <v>0</v>
      </c>
      <c r="I121" s="59">
        <f t="shared" si="78"/>
        <v>0</v>
      </c>
      <c r="J121" s="59">
        <f t="shared" si="78"/>
        <v>0</v>
      </c>
      <c r="K121" s="59">
        <f t="shared" si="78"/>
        <v>0</v>
      </c>
      <c r="L121" s="59">
        <f t="shared" si="78"/>
        <v>0</v>
      </c>
      <c r="M121" s="59">
        <f t="shared" si="78"/>
        <v>0</v>
      </c>
      <c r="N121" s="59">
        <f t="shared" si="78"/>
        <v>0</v>
      </c>
      <c r="O121" s="59">
        <f t="shared" si="78"/>
        <v>0</v>
      </c>
      <c r="P121" s="59">
        <f t="shared" si="78"/>
        <v>0</v>
      </c>
      <c r="Q121" s="59">
        <f t="shared" si="78"/>
        <v>0</v>
      </c>
      <c r="R121" s="59">
        <f t="shared" si="78"/>
        <v>0</v>
      </c>
      <c r="S121" s="59">
        <f t="shared" si="78"/>
        <v>0</v>
      </c>
      <c r="T121" s="59">
        <f t="shared" si="78"/>
        <v>0</v>
      </c>
      <c r="U121" s="162"/>
    </row>
    <row r="122" spans="1:21" s="1" customFormat="1" ht="22.5" customHeight="1" x14ac:dyDescent="0.25">
      <c r="A122" s="166"/>
      <c r="B122" s="159"/>
      <c r="C122" s="90" t="s">
        <v>6</v>
      </c>
      <c r="D122" s="59">
        <f t="shared" si="45"/>
        <v>0</v>
      </c>
      <c r="E122" s="59">
        <f>E127+E132+E137</f>
        <v>0</v>
      </c>
      <c r="F122" s="59">
        <f t="shared" ref="F122:T122" si="79">F127+F132+F137</f>
        <v>0</v>
      </c>
      <c r="G122" s="59">
        <f t="shared" si="79"/>
        <v>0</v>
      </c>
      <c r="H122" s="59">
        <f t="shared" si="79"/>
        <v>0</v>
      </c>
      <c r="I122" s="59">
        <f t="shared" si="79"/>
        <v>0</v>
      </c>
      <c r="J122" s="59">
        <f t="shared" si="79"/>
        <v>0</v>
      </c>
      <c r="K122" s="59">
        <f t="shared" si="79"/>
        <v>0</v>
      </c>
      <c r="L122" s="59">
        <f t="shared" si="79"/>
        <v>0</v>
      </c>
      <c r="M122" s="59">
        <f t="shared" si="79"/>
        <v>0</v>
      </c>
      <c r="N122" s="59">
        <f t="shared" si="79"/>
        <v>0</v>
      </c>
      <c r="O122" s="59">
        <f t="shared" si="79"/>
        <v>0</v>
      </c>
      <c r="P122" s="59">
        <f t="shared" si="79"/>
        <v>0</v>
      </c>
      <c r="Q122" s="59">
        <f t="shared" si="79"/>
        <v>0</v>
      </c>
      <c r="R122" s="59">
        <f t="shared" si="79"/>
        <v>0</v>
      </c>
      <c r="S122" s="59">
        <f t="shared" si="79"/>
        <v>0</v>
      </c>
      <c r="T122" s="59">
        <f t="shared" si="79"/>
        <v>0</v>
      </c>
      <c r="U122" s="162"/>
    </row>
    <row r="123" spans="1:21" s="1" customFormat="1" ht="22.5" customHeight="1" x14ac:dyDescent="0.25">
      <c r="A123" s="166"/>
      <c r="B123" s="159"/>
      <c r="C123" s="90" t="s">
        <v>7</v>
      </c>
      <c r="D123" s="59">
        <f t="shared" si="45"/>
        <v>19186.210999999999</v>
      </c>
      <c r="E123" s="59">
        <f>E128+E133+E138</f>
        <v>1600</v>
      </c>
      <c r="F123" s="59">
        <f t="shared" ref="F123:T123" si="80">F128+F133+F138</f>
        <v>1100</v>
      </c>
      <c r="G123" s="59">
        <f t="shared" si="80"/>
        <v>1200</v>
      </c>
      <c r="H123" s="59">
        <f t="shared" si="80"/>
        <v>1200</v>
      </c>
      <c r="I123" s="59">
        <f t="shared" si="80"/>
        <v>5728.009</v>
      </c>
      <c r="J123" s="59">
        <f t="shared" si="80"/>
        <v>463.66199999999998</v>
      </c>
      <c r="K123" s="59">
        <f t="shared" si="80"/>
        <v>100</v>
      </c>
      <c r="L123" s="59">
        <f t="shared" si="80"/>
        <v>600</v>
      </c>
      <c r="M123" s="59">
        <v>594.54</v>
      </c>
      <c r="N123" s="59">
        <v>600</v>
      </c>
      <c r="O123" s="59">
        <f>O128</f>
        <v>600</v>
      </c>
      <c r="P123" s="59">
        <f>P128</f>
        <v>600</v>
      </c>
      <c r="Q123" s="59">
        <f t="shared" si="80"/>
        <v>1200</v>
      </c>
      <c r="R123" s="59">
        <f t="shared" si="80"/>
        <v>1200</v>
      </c>
      <c r="S123" s="59">
        <f t="shared" si="80"/>
        <v>1200</v>
      </c>
      <c r="T123" s="59">
        <f t="shared" si="80"/>
        <v>1200</v>
      </c>
      <c r="U123" s="162"/>
    </row>
    <row r="124" spans="1:21" s="1" customFormat="1" ht="22.5" customHeight="1" x14ac:dyDescent="0.25">
      <c r="A124" s="166"/>
      <c r="B124" s="159"/>
      <c r="C124" s="90" t="s">
        <v>8</v>
      </c>
      <c r="D124" s="59">
        <f t="shared" si="45"/>
        <v>0</v>
      </c>
      <c r="E124" s="59">
        <f>E129+E134+E139</f>
        <v>0</v>
      </c>
      <c r="F124" s="59">
        <f t="shared" ref="F124:T124" si="81">F129+F134+F139</f>
        <v>0</v>
      </c>
      <c r="G124" s="59">
        <f t="shared" si="81"/>
        <v>0</v>
      </c>
      <c r="H124" s="59">
        <f t="shared" si="81"/>
        <v>0</v>
      </c>
      <c r="I124" s="59">
        <f t="shared" si="81"/>
        <v>0</v>
      </c>
      <c r="J124" s="59">
        <f t="shared" si="81"/>
        <v>0</v>
      </c>
      <c r="K124" s="59">
        <f t="shared" si="81"/>
        <v>0</v>
      </c>
      <c r="L124" s="59">
        <f t="shared" si="81"/>
        <v>0</v>
      </c>
      <c r="M124" s="59">
        <f t="shared" si="81"/>
        <v>0</v>
      </c>
      <c r="N124" s="59">
        <f t="shared" si="81"/>
        <v>0</v>
      </c>
      <c r="O124" s="59">
        <f t="shared" si="81"/>
        <v>0</v>
      </c>
      <c r="P124" s="59">
        <f t="shared" si="81"/>
        <v>0</v>
      </c>
      <c r="Q124" s="59">
        <f t="shared" si="81"/>
        <v>0</v>
      </c>
      <c r="R124" s="59">
        <f t="shared" si="81"/>
        <v>0</v>
      </c>
      <c r="S124" s="59">
        <f t="shared" si="81"/>
        <v>0</v>
      </c>
      <c r="T124" s="59">
        <f t="shared" si="81"/>
        <v>0</v>
      </c>
      <c r="U124" s="162"/>
    </row>
    <row r="125" spans="1:21" ht="22.5" customHeight="1" x14ac:dyDescent="0.25">
      <c r="A125" s="153" t="s">
        <v>68</v>
      </c>
      <c r="B125" s="154" t="s">
        <v>26</v>
      </c>
      <c r="C125" s="91" t="s">
        <v>4</v>
      </c>
      <c r="D125" s="59">
        <f t="shared" si="45"/>
        <v>11669.884000000002</v>
      </c>
      <c r="E125" s="60">
        <v>1600</v>
      </c>
      <c r="F125" s="60">
        <v>1100</v>
      </c>
      <c r="G125" s="60">
        <v>1200</v>
      </c>
      <c r="H125" s="60">
        <v>1200</v>
      </c>
      <c r="I125" s="60">
        <f>I126+I127+I128+I129</f>
        <v>611.67200000000003</v>
      </c>
      <c r="J125" s="60">
        <f>J126+J127+J128+J129</f>
        <v>463.66199999999998</v>
      </c>
      <c r="K125" s="60">
        <f>K128</f>
        <v>100</v>
      </c>
      <c r="L125" s="60">
        <f>L128</f>
        <v>600</v>
      </c>
      <c r="M125" s="60">
        <f>M128</f>
        <v>594.54999999999995</v>
      </c>
      <c r="N125" s="60">
        <f t="shared" ref="N125" si="82">N128</f>
        <v>600</v>
      </c>
      <c r="O125" s="60">
        <f t="shared" ref="O125:T125" si="83">O128</f>
        <v>600</v>
      </c>
      <c r="P125" s="60">
        <f t="shared" si="83"/>
        <v>600</v>
      </c>
      <c r="Q125" s="60">
        <f t="shared" si="83"/>
        <v>600</v>
      </c>
      <c r="R125" s="60">
        <f t="shared" si="83"/>
        <v>600</v>
      </c>
      <c r="S125" s="60">
        <f t="shared" si="83"/>
        <v>600</v>
      </c>
      <c r="T125" s="60">
        <f t="shared" si="83"/>
        <v>600</v>
      </c>
      <c r="U125" s="162"/>
    </row>
    <row r="126" spans="1:21" ht="22.5" customHeight="1" x14ac:dyDescent="0.25">
      <c r="A126" s="153"/>
      <c r="B126" s="154"/>
      <c r="C126" s="91" t="s">
        <v>5</v>
      </c>
      <c r="D126" s="59">
        <f t="shared" si="45"/>
        <v>0</v>
      </c>
      <c r="E126" s="60">
        <v>0</v>
      </c>
      <c r="F126" s="60">
        <v>0</v>
      </c>
      <c r="G126" s="60">
        <v>0</v>
      </c>
      <c r="H126" s="60">
        <v>0</v>
      </c>
      <c r="I126" s="60">
        <v>0</v>
      </c>
      <c r="J126" s="60">
        <v>0</v>
      </c>
      <c r="K126" s="60">
        <v>0</v>
      </c>
      <c r="L126" s="60">
        <v>0</v>
      </c>
      <c r="M126" s="60">
        <v>0</v>
      </c>
      <c r="N126" s="60">
        <v>0</v>
      </c>
      <c r="O126" s="60">
        <v>0</v>
      </c>
      <c r="P126" s="60">
        <v>0</v>
      </c>
      <c r="Q126" s="60">
        <v>0</v>
      </c>
      <c r="R126" s="60">
        <v>0</v>
      </c>
      <c r="S126" s="60">
        <v>0</v>
      </c>
      <c r="T126" s="60">
        <v>0</v>
      </c>
      <c r="U126" s="162"/>
    </row>
    <row r="127" spans="1:21" ht="22.5" customHeight="1" x14ac:dyDescent="0.25">
      <c r="A127" s="153"/>
      <c r="B127" s="154"/>
      <c r="C127" s="91" t="s">
        <v>6</v>
      </c>
      <c r="D127" s="59">
        <f t="shared" si="45"/>
        <v>0</v>
      </c>
      <c r="E127" s="60">
        <v>0</v>
      </c>
      <c r="F127" s="60">
        <v>0</v>
      </c>
      <c r="G127" s="60">
        <v>0</v>
      </c>
      <c r="H127" s="60">
        <v>0</v>
      </c>
      <c r="I127" s="60">
        <v>0</v>
      </c>
      <c r="J127" s="60">
        <v>0</v>
      </c>
      <c r="K127" s="60">
        <v>0</v>
      </c>
      <c r="L127" s="60">
        <v>0</v>
      </c>
      <c r="M127" s="60">
        <v>0</v>
      </c>
      <c r="N127" s="60">
        <v>0</v>
      </c>
      <c r="O127" s="60">
        <v>0</v>
      </c>
      <c r="P127" s="60">
        <v>0</v>
      </c>
      <c r="Q127" s="60">
        <v>0</v>
      </c>
      <c r="R127" s="60">
        <v>0</v>
      </c>
      <c r="S127" s="60">
        <v>0</v>
      </c>
      <c r="T127" s="60">
        <v>0</v>
      </c>
      <c r="U127" s="162"/>
    </row>
    <row r="128" spans="1:21" ht="22.5" customHeight="1" x14ac:dyDescent="0.25">
      <c r="A128" s="153"/>
      <c r="B128" s="154"/>
      <c r="C128" s="91" t="s">
        <v>7</v>
      </c>
      <c r="D128" s="59">
        <f t="shared" si="45"/>
        <v>11669.884000000002</v>
      </c>
      <c r="E128" s="60">
        <v>1600</v>
      </c>
      <c r="F128" s="60">
        <v>1100</v>
      </c>
      <c r="G128" s="60">
        <v>1200</v>
      </c>
      <c r="H128" s="60">
        <v>1200</v>
      </c>
      <c r="I128" s="60">
        <v>611.67200000000003</v>
      </c>
      <c r="J128" s="60">
        <v>463.66199999999998</v>
      </c>
      <c r="K128" s="60">
        <v>100</v>
      </c>
      <c r="L128" s="60">
        <v>600</v>
      </c>
      <c r="M128" s="60">
        <v>594.54999999999995</v>
      </c>
      <c r="N128" s="60">
        <v>600</v>
      </c>
      <c r="O128" s="60">
        <v>600</v>
      </c>
      <c r="P128" s="60">
        <v>600</v>
      </c>
      <c r="Q128" s="60">
        <v>600</v>
      </c>
      <c r="R128" s="60">
        <v>600</v>
      </c>
      <c r="S128" s="60">
        <v>600</v>
      </c>
      <c r="T128" s="60">
        <v>600</v>
      </c>
      <c r="U128" s="162"/>
    </row>
    <row r="129" spans="1:21" ht="22.5" customHeight="1" x14ac:dyDescent="0.25">
      <c r="A129" s="153"/>
      <c r="B129" s="154"/>
      <c r="C129" s="91" t="s">
        <v>8</v>
      </c>
      <c r="D129" s="59">
        <f t="shared" si="45"/>
        <v>0</v>
      </c>
      <c r="E129" s="60">
        <v>0</v>
      </c>
      <c r="F129" s="60">
        <v>0</v>
      </c>
      <c r="G129" s="60">
        <v>0</v>
      </c>
      <c r="H129" s="60">
        <v>0</v>
      </c>
      <c r="I129" s="60">
        <v>0</v>
      </c>
      <c r="J129" s="60">
        <v>0</v>
      </c>
      <c r="K129" s="60">
        <v>0</v>
      </c>
      <c r="L129" s="60">
        <v>0</v>
      </c>
      <c r="M129" s="60">
        <v>0</v>
      </c>
      <c r="N129" s="60">
        <v>0</v>
      </c>
      <c r="O129" s="60">
        <v>0</v>
      </c>
      <c r="P129" s="60">
        <v>0</v>
      </c>
      <c r="Q129" s="60">
        <v>0</v>
      </c>
      <c r="R129" s="60">
        <v>0</v>
      </c>
      <c r="S129" s="60">
        <v>0</v>
      </c>
      <c r="T129" s="60">
        <v>0</v>
      </c>
      <c r="U129" s="162"/>
    </row>
    <row r="130" spans="1:21" ht="22.5" customHeight="1" x14ac:dyDescent="0.25">
      <c r="A130" s="144" t="s">
        <v>100</v>
      </c>
      <c r="B130" s="147" t="s">
        <v>101</v>
      </c>
      <c r="C130" s="91" t="s">
        <v>4</v>
      </c>
      <c r="D130" s="59">
        <f t="shared" si="45"/>
        <v>5116.3370000000004</v>
      </c>
      <c r="E130" s="60">
        <f t="shared" ref="E130:N130" si="84">E131+E132+E133+E134</f>
        <v>0</v>
      </c>
      <c r="F130" s="60">
        <f t="shared" si="84"/>
        <v>0</v>
      </c>
      <c r="G130" s="60">
        <f t="shared" si="84"/>
        <v>0</v>
      </c>
      <c r="H130" s="60">
        <f t="shared" si="84"/>
        <v>0</v>
      </c>
      <c r="I130" s="60">
        <f>I131+I132+I133+I134</f>
        <v>5116.3370000000004</v>
      </c>
      <c r="J130" s="60">
        <f t="shared" si="84"/>
        <v>0</v>
      </c>
      <c r="K130" s="60">
        <f t="shared" si="84"/>
        <v>0</v>
      </c>
      <c r="L130" s="60">
        <f t="shared" si="84"/>
        <v>0</v>
      </c>
      <c r="M130" s="60">
        <f t="shared" si="84"/>
        <v>0</v>
      </c>
      <c r="N130" s="60">
        <f t="shared" si="84"/>
        <v>0</v>
      </c>
      <c r="O130" s="60">
        <f t="shared" ref="O130:T130" si="85">O131+O132+O133+O134</f>
        <v>0</v>
      </c>
      <c r="P130" s="60">
        <f t="shared" si="85"/>
        <v>0</v>
      </c>
      <c r="Q130" s="60">
        <f t="shared" si="85"/>
        <v>0</v>
      </c>
      <c r="R130" s="60">
        <f t="shared" si="85"/>
        <v>0</v>
      </c>
      <c r="S130" s="60">
        <f t="shared" si="85"/>
        <v>0</v>
      </c>
      <c r="T130" s="60">
        <f t="shared" si="85"/>
        <v>0</v>
      </c>
      <c r="U130" s="162"/>
    </row>
    <row r="131" spans="1:21" ht="22.5" customHeight="1" x14ac:dyDescent="0.25">
      <c r="A131" s="164"/>
      <c r="B131" s="148"/>
      <c r="C131" s="91" t="s">
        <v>5</v>
      </c>
      <c r="D131" s="59">
        <f t="shared" si="45"/>
        <v>0</v>
      </c>
      <c r="E131" s="60">
        <v>0</v>
      </c>
      <c r="F131" s="60">
        <v>0</v>
      </c>
      <c r="G131" s="60">
        <v>0</v>
      </c>
      <c r="H131" s="60">
        <v>0</v>
      </c>
      <c r="I131" s="60">
        <v>0</v>
      </c>
      <c r="J131" s="60">
        <v>0</v>
      </c>
      <c r="K131" s="60">
        <v>0</v>
      </c>
      <c r="L131" s="60">
        <v>0</v>
      </c>
      <c r="M131" s="60">
        <v>0</v>
      </c>
      <c r="N131" s="60">
        <v>0</v>
      </c>
      <c r="O131" s="60">
        <v>0</v>
      </c>
      <c r="P131" s="60">
        <v>0</v>
      </c>
      <c r="Q131" s="60">
        <v>0</v>
      </c>
      <c r="R131" s="60">
        <v>0</v>
      </c>
      <c r="S131" s="60">
        <v>0</v>
      </c>
      <c r="T131" s="60">
        <v>0</v>
      </c>
      <c r="U131" s="162"/>
    </row>
    <row r="132" spans="1:21" ht="22.5" customHeight="1" x14ac:dyDescent="0.25">
      <c r="A132" s="164"/>
      <c r="B132" s="148"/>
      <c r="C132" s="91" t="s">
        <v>6</v>
      </c>
      <c r="D132" s="59">
        <f t="shared" si="45"/>
        <v>0</v>
      </c>
      <c r="E132" s="60">
        <v>0</v>
      </c>
      <c r="F132" s="60">
        <v>0</v>
      </c>
      <c r="G132" s="60">
        <v>0</v>
      </c>
      <c r="H132" s="60">
        <v>0</v>
      </c>
      <c r="I132" s="60">
        <v>0</v>
      </c>
      <c r="J132" s="60">
        <v>0</v>
      </c>
      <c r="K132" s="60">
        <v>0</v>
      </c>
      <c r="L132" s="60">
        <v>0</v>
      </c>
      <c r="M132" s="60">
        <v>0</v>
      </c>
      <c r="N132" s="60">
        <v>0</v>
      </c>
      <c r="O132" s="60">
        <v>0</v>
      </c>
      <c r="P132" s="60">
        <v>0</v>
      </c>
      <c r="Q132" s="60">
        <v>0</v>
      </c>
      <c r="R132" s="60">
        <v>0</v>
      </c>
      <c r="S132" s="60">
        <v>0</v>
      </c>
      <c r="T132" s="60">
        <v>0</v>
      </c>
      <c r="U132" s="162"/>
    </row>
    <row r="133" spans="1:21" ht="22.5" customHeight="1" x14ac:dyDescent="0.25">
      <c r="A133" s="164"/>
      <c r="B133" s="148"/>
      <c r="C133" s="91" t="s">
        <v>7</v>
      </c>
      <c r="D133" s="59">
        <f t="shared" si="45"/>
        <v>5116.3370000000004</v>
      </c>
      <c r="E133" s="60">
        <v>0</v>
      </c>
      <c r="F133" s="60">
        <v>0</v>
      </c>
      <c r="G133" s="60">
        <v>0</v>
      </c>
      <c r="H133" s="60">
        <v>0</v>
      </c>
      <c r="I133" s="60">
        <v>5116.3370000000004</v>
      </c>
      <c r="J133" s="60">
        <v>0</v>
      </c>
      <c r="K133" s="60">
        <v>0</v>
      </c>
      <c r="L133" s="60">
        <v>0</v>
      </c>
      <c r="M133" s="60">
        <v>0</v>
      </c>
      <c r="N133" s="60">
        <v>0</v>
      </c>
      <c r="O133" s="60">
        <v>0</v>
      </c>
      <c r="P133" s="60">
        <v>0</v>
      </c>
      <c r="Q133" s="60">
        <v>0</v>
      </c>
      <c r="R133" s="60">
        <v>0</v>
      </c>
      <c r="S133" s="60">
        <v>0</v>
      </c>
      <c r="T133" s="60">
        <v>0</v>
      </c>
      <c r="U133" s="162"/>
    </row>
    <row r="134" spans="1:21" ht="22.5" customHeight="1" x14ac:dyDescent="0.25">
      <c r="A134" s="165"/>
      <c r="B134" s="149"/>
      <c r="C134" s="91" t="s">
        <v>8</v>
      </c>
      <c r="D134" s="59">
        <f t="shared" si="45"/>
        <v>0</v>
      </c>
      <c r="E134" s="60">
        <v>0</v>
      </c>
      <c r="F134" s="60">
        <v>0</v>
      </c>
      <c r="G134" s="60">
        <v>0</v>
      </c>
      <c r="H134" s="60">
        <v>0</v>
      </c>
      <c r="I134" s="60">
        <v>0</v>
      </c>
      <c r="J134" s="60">
        <v>0</v>
      </c>
      <c r="K134" s="60">
        <v>0</v>
      </c>
      <c r="L134" s="60">
        <v>0</v>
      </c>
      <c r="M134" s="60">
        <v>0</v>
      </c>
      <c r="N134" s="60">
        <v>0</v>
      </c>
      <c r="O134" s="60">
        <v>0</v>
      </c>
      <c r="P134" s="60">
        <v>0</v>
      </c>
      <c r="Q134" s="60">
        <v>0</v>
      </c>
      <c r="R134" s="60">
        <v>0</v>
      </c>
      <c r="S134" s="60">
        <v>0</v>
      </c>
      <c r="T134" s="60">
        <v>0</v>
      </c>
      <c r="U134" s="162"/>
    </row>
    <row r="135" spans="1:21" ht="22.5" customHeight="1" x14ac:dyDescent="0.25">
      <c r="A135" s="144" t="s">
        <v>348</v>
      </c>
      <c r="B135" s="147" t="s">
        <v>349</v>
      </c>
      <c r="C135" s="91" t="s">
        <v>4</v>
      </c>
      <c r="D135" s="59">
        <f t="shared" si="45"/>
        <v>4200</v>
      </c>
      <c r="E135" s="60">
        <f t="shared" ref="E135:H135" si="86">E136+E137+E138+E139</f>
        <v>0</v>
      </c>
      <c r="F135" s="60">
        <f t="shared" si="86"/>
        <v>0</v>
      </c>
      <c r="G135" s="60">
        <f t="shared" si="86"/>
        <v>0</v>
      </c>
      <c r="H135" s="60">
        <f t="shared" si="86"/>
        <v>0</v>
      </c>
      <c r="I135" s="60">
        <v>0</v>
      </c>
      <c r="J135" s="60">
        <f t="shared" ref="J135:N135" si="87">J136+J137+J138+J139</f>
        <v>0</v>
      </c>
      <c r="K135" s="60">
        <f t="shared" si="87"/>
        <v>0</v>
      </c>
      <c r="L135" s="60">
        <f t="shared" si="87"/>
        <v>0</v>
      </c>
      <c r="M135" s="60">
        <f t="shared" si="87"/>
        <v>0</v>
      </c>
      <c r="N135" s="60">
        <f t="shared" si="87"/>
        <v>600</v>
      </c>
      <c r="O135" s="60">
        <f t="shared" ref="O135:T135" si="88">O136+O137+O138+O139</f>
        <v>600</v>
      </c>
      <c r="P135" s="60">
        <f t="shared" si="88"/>
        <v>600</v>
      </c>
      <c r="Q135" s="60">
        <f t="shared" si="88"/>
        <v>600</v>
      </c>
      <c r="R135" s="60">
        <f t="shared" si="88"/>
        <v>600</v>
      </c>
      <c r="S135" s="60">
        <f t="shared" si="88"/>
        <v>600</v>
      </c>
      <c r="T135" s="60">
        <f t="shared" si="88"/>
        <v>600</v>
      </c>
      <c r="U135" s="162"/>
    </row>
    <row r="136" spans="1:21" ht="22.5" customHeight="1" x14ac:dyDescent="0.25">
      <c r="A136" s="164"/>
      <c r="B136" s="148"/>
      <c r="C136" s="91" t="s">
        <v>5</v>
      </c>
      <c r="D136" s="59">
        <f t="shared" si="45"/>
        <v>0</v>
      </c>
      <c r="E136" s="60">
        <v>0</v>
      </c>
      <c r="F136" s="60">
        <v>0</v>
      </c>
      <c r="G136" s="60">
        <v>0</v>
      </c>
      <c r="H136" s="60">
        <v>0</v>
      </c>
      <c r="I136" s="60">
        <v>0</v>
      </c>
      <c r="J136" s="60">
        <v>0</v>
      </c>
      <c r="K136" s="60">
        <v>0</v>
      </c>
      <c r="L136" s="60">
        <v>0</v>
      </c>
      <c r="M136" s="60">
        <v>0</v>
      </c>
      <c r="N136" s="60">
        <v>0</v>
      </c>
      <c r="O136" s="60">
        <v>0</v>
      </c>
      <c r="P136" s="60">
        <v>0</v>
      </c>
      <c r="Q136" s="60">
        <v>0</v>
      </c>
      <c r="R136" s="60">
        <v>0</v>
      </c>
      <c r="S136" s="60">
        <v>0</v>
      </c>
      <c r="T136" s="60">
        <v>0</v>
      </c>
      <c r="U136" s="162"/>
    </row>
    <row r="137" spans="1:21" ht="22.5" customHeight="1" x14ac:dyDescent="0.25">
      <c r="A137" s="164"/>
      <c r="B137" s="148"/>
      <c r="C137" s="91" t="s">
        <v>6</v>
      </c>
      <c r="D137" s="59">
        <f t="shared" si="45"/>
        <v>0</v>
      </c>
      <c r="E137" s="60">
        <v>0</v>
      </c>
      <c r="F137" s="60">
        <v>0</v>
      </c>
      <c r="G137" s="60">
        <v>0</v>
      </c>
      <c r="H137" s="60">
        <v>0</v>
      </c>
      <c r="I137" s="60">
        <v>0</v>
      </c>
      <c r="J137" s="60">
        <v>0</v>
      </c>
      <c r="K137" s="60">
        <v>0</v>
      </c>
      <c r="L137" s="60">
        <v>0</v>
      </c>
      <c r="M137" s="60">
        <v>0</v>
      </c>
      <c r="N137" s="60">
        <v>0</v>
      </c>
      <c r="O137" s="60">
        <v>0</v>
      </c>
      <c r="P137" s="60">
        <v>0</v>
      </c>
      <c r="Q137" s="60">
        <v>0</v>
      </c>
      <c r="R137" s="60">
        <v>0</v>
      </c>
      <c r="S137" s="60">
        <v>0</v>
      </c>
      <c r="T137" s="60">
        <v>0</v>
      </c>
      <c r="U137" s="162"/>
    </row>
    <row r="138" spans="1:21" ht="22.5" customHeight="1" x14ac:dyDescent="0.25">
      <c r="A138" s="164"/>
      <c r="B138" s="148"/>
      <c r="C138" s="91" t="s">
        <v>7</v>
      </c>
      <c r="D138" s="59">
        <f t="shared" si="45"/>
        <v>4200</v>
      </c>
      <c r="E138" s="60">
        <v>0</v>
      </c>
      <c r="F138" s="60">
        <v>0</v>
      </c>
      <c r="G138" s="60">
        <v>0</v>
      </c>
      <c r="H138" s="60">
        <v>0</v>
      </c>
      <c r="I138" s="60">
        <v>0</v>
      </c>
      <c r="J138" s="60">
        <v>0</v>
      </c>
      <c r="K138" s="60">
        <v>0</v>
      </c>
      <c r="L138" s="60">
        <v>0</v>
      </c>
      <c r="M138" s="60">
        <v>0</v>
      </c>
      <c r="N138" s="60">
        <v>600</v>
      </c>
      <c r="O138" s="60">
        <v>600</v>
      </c>
      <c r="P138" s="60">
        <v>600</v>
      </c>
      <c r="Q138" s="60">
        <v>600</v>
      </c>
      <c r="R138" s="60">
        <v>600</v>
      </c>
      <c r="S138" s="60">
        <v>600</v>
      </c>
      <c r="T138" s="60">
        <v>600</v>
      </c>
      <c r="U138" s="162"/>
    </row>
    <row r="139" spans="1:21" ht="22.5" customHeight="1" x14ac:dyDescent="0.25">
      <c r="A139" s="165"/>
      <c r="B139" s="149"/>
      <c r="C139" s="91" t="s">
        <v>8</v>
      </c>
      <c r="D139" s="59">
        <f t="shared" si="45"/>
        <v>0</v>
      </c>
      <c r="E139" s="60">
        <v>0</v>
      </c>
      <c r="F139" s="60">
        <v>0</v>
      </c>
      <c r="G139" s="60">
        <v>0</v>
      </c>
      <c r="H139" s="60">
        <v>0</v>
      </c>
      <c r="I139" s="60">
        <v>0</v>
      </c>
      <c r="J139" s="60">
        <v>0</v>
      </c>
      <c r="K139" s="60">
        <v>0</v>
      </c>
      <c r="L139" s="60">
        <v>0</v>
      </c>
      <c r="M139" s="60">
        <v>0</v>
      </c>
      <c r="N139" s="60">
        <v>0</v>
      </c>
      <c r="O139" s="60">
        <v>0</v>
      </c>
      <c r="P139" s="60">
        <v>0</v>
      </c>
      <c r="Q139" s="60">
        <v>0</v>
      </c>
      <c r="R139" s="60">
        <v>0</v>
      </c>
      <c r="S139" s="60">
        <v>0</v>
      </c>
      <c r="T139" s="60">
        <v>0</v>
      </c>
      <c r="U139" s="163"/>
    </row>
    <row r="140" spans="1:21" s="1" customFormat="1" ht="22.5" customHeight="1" x14ac:dyDescent="0.25">
      <c r="A140" s="166" t="s">
        <v>27</v>
      </c>
      <c r="B140" s="159" t="s">
        <v>28</v>
      </c>
      <c r="C140" s="90" t="s">
        <v>4</v>
      </c>
      <c r="D140" s="59">
        <f>E140+F140+G140+H140+I140+J140+K140+L140+M140+N140+O140+P140+Q140+R140+S140+T140</f>
        <v>138577.95900000003</v>
      </c>
      <c r="E140" s="59">
        <f>E141+E142+E143+E144</f>
        <v>3635.3419999999996</v>
      </c>
      <c r="F140" s="59">
        <f t="shared" ref="F140:H140" si="89">F141+F142+F143+F144</f>
        <v>4053.63</v>
      </c>
      <c r="G140" s="59">
        <f t="shared" si="89"/>
        <v>4501.0550000000003</v>
      </c>
      <c r="H140" s="59">
        <f t="shared" si="89"/>
        <v>5616.1760000000004</v>
      </c>
      <c r="I140" s="59">
        <f>I141+I142+I143+I144</f>
        <v>12848.393</v>
      </c>
      <c r="J140" s="59">
        <f>J141+J142+J143+J144</f>
        <v>9272.1290000000008</v>
      </c>
      <c r="K140" s="59">
        <f>K141+K142+K143+K144</f>
        <v>10005.710000000001</v>
      </c>
      <c r="L140" s="59">
        <f t="shared" ref="L140" si="90">L141+L142+L143+L144</f>
        <v>8987.9250000000011</v>
      </c>
      <c r="M140" s="59">
        <f>M141+M142+M143+M144</f>
        <v>12267.49</v>
      </c>
      <c r="N140" s="59">
        <f>N141+N142+N143+N144</f>
        <v>9773.8289999999997</v>
      </c>
      <c r="O140" s="59">
        <f t="shared" ref="O140:T140" si="91">O141+O142+O143+O144</f>
        <v>6883</v>
      </c>
      <c r="P140" s="59">
        <f t="shared" si="91"/>
        <v>6883</v>
      </c>
      <c r="Q140" s="59">
        <f t="shared" si="91"/>
        <v>10962.57</v>
      </c>
      <c r="R140" s="59">
        <f t="shared" si="91"/>
        <v>10962.57</v>
      </c>
      <c r="S140" s="59">
        <f t="shared" si="91"/>
        <v>10962.57</v>
      </c>
      <c r="T140" s="59">
        <f t="shared" si="91"/>
        <v>10962.57</v>
      </c>
      <c r="U140" s="174" t="s">
        <v>87</v>
      </c>
    </row>
    <row r="141" spans="1:21" s="1" customFormat="1" ht="22.5" customHeight="1" x14ac:dyDescent="0.25">
      <c r="A141" s="166"/>
      <c r="B141" s="159"/>
      <c r="C141" s="90" t="s">
        <v>5</v>
      </c>
      <c r="D141" s="59">
        <f t="shared" si="45"/>
        <v>0</v>
      </c>
      <c r="E141" s="59">
        <f>E146+E176+E191+E201</f>
        <v>0</v>
      </c>
      <c r="F141" s="59">
        <f t="shared" ref="F141:T141" si="92">F146+F176+F191+F201</f>
        <v>0</v>
      </c>
      <c r="G141" s="59">
        <f t="shared" si="92"/>
        <v>0</v>
      </c>
      <c r="H141" s="59">
        <f t="shared" si="92"/>
        <v>0</v>
      </c>
      <c r="I141" s="59">
        <f t="shared" si="92"/>
        <v>0</v>
      </c>
      <c r="J141" s="59">
        <f t="shared" si="92"/>
        <v>0</v>
      </c>
      <c r="K141" s="59">
        <f t="shared" si="92"/>
        <v>0</v>
      </c>
      <c r="L141" s="59">
        <f t="shared" si="92"/>
        <v>0</v>
      </c>
      <c r="M141" s="59">
        <f t="shared" si="92"/>
        <v>0</v>
      </c>
      <c r="N141" s="59">
        <f t="shared" si="92"/>
        <v>0</v>
      </c>
      <c r="O141" s="59">
        <f t="shared" si="92"/>
        <v>0</v>
      </c>
      <c r="P141" s="59">
        <f t="shared" si="92"/>
        <v>0</v>
      </c>
      <c r="Q141" s="59">
        <f t="shared" si="92"/>
        <v>0</v>
      </c>
      <c r="R141" s="59">
        <f t="shared" si="92"/>
        <v>0</v>
      </c>
      <c r="S141" s="59">
        <f t="shared" si="92"/>
        <v>0</v>
      </c>
      <c r="T141" s="59">
        <f t="shared" si="92"/>
        <v>0</v>
      </c>
      <c r="U141" s="175"/>
    </row>
    <row r="142" spans="1:21" s="1" customFormat="1" ht="22.5" customHeight="1" x14ac:dyDescent="0.25">
      <c r="A142" s="166"/>
      <c r="B142" s="159"/>
      <c r="C142" s="90" t="s">
        <v>6</v>
      </c>
      <c r="D142" s="59">
        <f t="shared" si="45"/>
        <v>13319.287</v>
      </c>
      <c r="E142" s="59">
        <f t="shared" ref="E142:T144" si="93">E147+E177+E192+E202</f>
        <v>0</v>
      </c>
      <c r="F142" s="59">
        <f t="shared" si="93"/>
        <v>0</v>
      </c>
      <c r="G142" s="59">
        <f t="shared" si="93"/>
        <v>0</v>
      </c>
      <c r="H142" s="59">
        <f t="shared" si="93"/>
        <v>0</v>
      </c>
      <c r="I142" s="59">
        <f t="shared" si="93"/>
        <v>5977.0960000000005</v>
      </c>
      <c r="J142" s="59">
        <f t="shared" si="93"/>
        <v>3379.6909999999998</v>
      </c>
      <c r="K142" s="59">
        <f t="shared" si="93"/>
        <v>0</v>
      </c>
      <c r="L142" s="59">
        <f t="shared" si="93"/>
        <v>0</v>
      </c>
      <c r="M142" s="59">
        <f t="shared" si="93"/>
        <v>3962.5</v>
      </c>
      <c r="N142" s="59">
        <f t="shared" si="93"/>
        <v>0</v>
      </c>
      <c r="O142" s="59">
        <f t="shared" si="93"/>
        <v>0</v>
      </c>
      <c r="P142" s="59">
        <f t="shared" si="93"/>
        <v>0</v>
      </c>
      <c r="Q142" s="59">
        <f t="shared" si="93"/>
        <v>0</v>
      </c>
      <c r="R142" s="59">
        <f t="shared" si="93"/>
        <v>0</v>
      </c>
      <c r="S142" s="59">
        <f t="shared" si="93"/>
        <v>0</v>
      </c>
      <c r="T142" s="59">
        <f t="shared" si="93"/>
        <v>0</v>
      </c>
      <c r="U142" s="175"/>
    </row>
    <row r="143" spans="1:21" s="1" customFormat="1" ht="22.5" customHeight="1" x14ac:dyDescent="0.25">
      <c r="A143" s="166"/>
      <c r="B143" s="159"/>
      <c r="C143" s="90" t="s">
        <v>7</v>
      </c>
      <c r="D143" s="59">
        <f t="shared" si="45"/>
        <v>125258.67200000002</v>
      </c>
      <c r="E143" s="59">
        <f>E148+E178+E193+E203</f>
        <v>3635.3419999999996</v>
      </c>
      <c r="F143" s="59">
        <f t="shared" ref="F143:T143" si="94">F148+F178+F193+F203</f>
        <v>4053.63</v>
      </c>
      <c r="G143" s="59">
        <f>G148+G178+G193+G203</f>
        <v>4501.0550000000003</v>
      </c>
      <c r="H143" s="59">
        <f t="shared" si="94"/>
        <v>5616.1760000000004</v>
      </c>
      <c r="I143" s="59">
        <f t="shared" si="94"/>
        <v>6871.2970000000005</v>
      </c>
      <c r="J143" s="59">
        <f t="shared" si="94"/>
        <v>5892.4380000000001</v>
      </c>
      <c r="K143" s="59">
        <f>K148+K178+K193+K203-0.01</f>
        <v>10005.710000000001</v>
      </c>
      <c r="L143" s="59">
        <f t="shared" si="94"/>
        <v>8987.9250000000011</v>
      </c>
      <c r="M143" s="59">
        <f t="shared" si="94"/>
        <v>8304.99</v>
      </c>
      <c r="N143" s="59">
        <f t="shared" si="94"/>
        <v>9773.8289999999997</v>
      </c>
      <c r="O143" s="59">
        <f t="shared" si="94"/>
        <v>6883</v>
      </c>
      <c r="P143" s="59">
        <f t="shared" si="94"/>
        <v>6883</v>
      </c>
      <c r="Q143" s="59">
        <f t="shared" si="94"/>
        <v>10962.57</v>
      </c>
      <c r="R143" s="59">
        <f t="shared" si="94"/>
        <v>10962.57</v>
      </c>
      <c r="S143" s="59">
        <f t="shared" si="94"/>
        <v>10962.57</v>
      </c>
      <c r="T143" s="59">
        <f t="shared" si="94"/>
        <v>10962.57</v>
      </c>
      <c r="U143" s="175"/>
    </row>
    <row r="144" spans="1:21" s="1" customFormat="1" ht="22.5" customHeight="1" x14ac:dyDescent="0.25">
      <c r="A144" s="166"/>
      <c r="B144" s="159"/>
      <c r="C144" s="90" t="s">
        <v>8</v>
      </c>
      <c r="D144" s="59">
        <f t="shared" si="45"/>
        <v>0</v>
      </c>
      <c r="E144" s="59">
        <f t="shared" si="93"/>
        <v>0</v>
      </c>
      <c r="F144" s="59">
        <f t="shared" si="93"/>
        <v>0</v>
      </c>
      <c r="G144" s="59">
        <f t="shared" si="93"/>
        <v>0</v>
      </c>
      <c r="H144" s="59">
        <f t="shared" si="93"/>
        <v>0</v>
      </c>
      <c r="I144" s="59">
        <f t="shared" si="93"/>
        <v>0</v>
      </c>
      <c r="J144" s="59">
        <f t="shared" si="93"/>
        <v>0</v>
      </c>
      <c r="K144" s="59">
        <f t="shared" si="93"/>
        <v>0</v>
      </c>
      <c r="L144" s="59">
        <f t="shared" si="93"/>
        <v>0</v>
      </c>
      <c r="M144" s="59">
        <f t="shared" si="93"/>
        <v>0</v>
      </c>
      <c r="N144" s="59">
        <f t="shared" si="93"/>
        <v>0</v>
      </c>
      <c r="O144" s="59">
        <f t="shared" si="93"/>
        <v>0</v>
      </c>
      <c r="P144" s="59">
        <f t="shared" si="93"/>
        <v>0</v>
      </c>
      <c r="Q144" s="59">
        <f t="shared" si="93"/>
        <v>0</v>
      </c>
      <c r="R144" s="59">
        <f t="shared" si="93"/>
        <v>0</v>
      </c>
      <c r="S144" s="59">
        <f t="shared" si="93"/>
        <v>0</v>
      </c>
      <c r="T144" s="59">
        <f t="shared" si="93"/>
        <v>0</v>
      </c>
      <c r="U144" s="175"/>
    </row>
    <row r="145" spans="1:21" s="1" customFormat="1" ht="22.5" customHeight="1" x14ac:dyDescent="0.25">
      <c r="A145" s="166" t="s">
        <v>29</v>
      </c>
      <c r="B145" s="159" t="s">
        <v>30</v>
      </c>
      <c r="C145" s="90" t="s">
        <v>4</v>
      </c>
      <c r="D145" s="59">
        <f>E145+F145+G145+H145+I145+J145+K145+L145+M145+N145+O145+P145+Q145+R145+S145+T145</f>
        <v>125671.49200000003</v>
      </c>
      <c r="E145" s="59">
        <f>E146+E147+E148+E149</f>
        <v>3635.3419999999996</v>
      </c>
      <c r="F145" s="59">
        <f t="shared" ref="F145:T145" si="95">F146+F147+F148+F149</f>
        <v>4053.63</v>
      </c>
      <c r="G145" s="59">
        <f t="shared" si="95"/>
        <v>4501.0550000000003</v>
      </c>
      <c r="H145" s="59">
        <f t="shared" si="95"/>
        <v>5616.1760000000004</v>
      </c>
      <c r="I145" s="59">
        <f t="shared" si="95"/>
        <v>8377.6129999999994</v>
      </c>
      <c r="J145" s="59">
        <f t="shared" si="95"/>
        <v>9272.1290000000008</v>
      </c>
      <c r="K145" s="59">
        <f t="shared" si="95"/>
        <v>8688.59</v>
      </c>
      <c r="L145" s="59">
        <f t="shared" si="95"/>
        <v>8346.8870000000006</v>
      </c>
      <c r="M145" s="59">
        <f t="shared" si="95"/>
        <v>7215.94</v>
      </c>
      <c r="N145" s="59">
        <f t="shared" si="95"/>
        <v>8347.85</v>
      </c>
      <c r="O145" s="59">
        <f t="shared" si="95"/>
        <v>6883</v>
      </c>
      <c r="P145" s="59">
        <f t="shared" si="95"/>
        <v>6883</v>
      </c>
      <c r="Q145" s="59">
        <f t="shared" si="95"/>
        <v>10962.57</v>
      </c>
      <c r="R145" s="59">
        <f t="shared" si="95"/>
        <v>10962.57</v>
      </c>
      <c r="S145" s="59">
        <f t="shared" si="95"/>
        <v>10962.57</v>
      </c>
      <c r="T145" s="59">
        <f t="shared" si="95"/>
        <v>10962.57</v>
      </c>
      <c r="U145" s="175"/>
    </row>
    <row r="146" spans="1:21" s="1" customFormat="1" ht="22.5" customHeight="1" x14ac:dyDescent="0.25">
      <c r="A146" s="166"/>
      <c r="B146" s="159"/>
      <c r="C146" s="90" t="s">
        <v>5</v>
      </c>
      <c r="D146" s="59">
        <f>E146+F146+G146+H146+I146+J146+K146+L146+M146+N146+O146+P146+Q146+R146+S146+T146</f>
        <v>0</v>
      </c>
      <c r="E146" s="59">
        <f>E151+E156+E161+E166+E171</f>
        <v>0</v>
      </c>
      <c r="F146" s="59">
        <f t="shared" ref="F146:T146" si="96">F151+F156+F161+F166+F171</f>
        <v>0</v>
      </c>
      <c r="G146" s="59">
        <f t="shared" si="96"/>
        <v>0</v>
      </c>
      <c r="H146" s="59">
        <f t="shared" si="96"/>
        <v>0</v>
      </c>
      <c r="I146" s="59">
        <f t="shared" si="96"/>
        <v>0</v>
      </c>
      <c r="J146" s="59">
        <f t="shared" si="96"/>
        <v>0</v>
      </c>
      <c r="K146" s="59">
        <f t="shared" si="96"/>
        <v>0</v>
      </c>
      <c r="L146" s="59">
        <f t="shared" si="96"/>
        <v>0</v>
      </c>
      <c r="M146" s="59">
        <f t="shared" si="96"/>
        <v>0</v>
      </c>
      <c r="N146" s="59">
        <f t="shared" si="96"/>
        <v>0</v>
      </c>
      <c r="O146" s="59">
        <f t="shared" si="96"/>
        <v>0</v>
      </c>
      <c r="P146" s="59">
        <f t="shared" si="96"/>
        <v>0</v>
      </c>
      <c r="Q146" s="59">
        <f t="shared" si="96"/>
        <v>0</v>
      </c>
      <c r="R146" s="59">
        <f t="shared" si="96"/>
        <v>0</v>
      </c>
      <c r="S146" s="59">
        <f t="shared" si="96"/>
        <v>0</v>
      </c>
      <c r="T146" s="59">
        <f t="shared" si="96"/>
        <v>0</v>
      </c>
      <c r="U146" s="175"/>
    </row>
    <row r="147" spans="1:21" s="1" customFormat="1" ht="22.5" customHeight="1" x14ac:dyDescent="0.25">
      <c r="A147" s="166"/>
      <c r="B147" s="159"/>
      <c r="C147" s="90" t="s">
        <v>6</v>
      </c>
      <c r="D147" s="59">
        <f t="shared" si="45"/>
        <v>5333.085</v>
      </c>
      <c r="E147" s="59">
        <f>E152+E157+E162+E167+E172</f>
        <v>0</v>
      </c>
      <c r="F147" s="59">
        <f t="shared" ref="F147:T147" si="97">F152+F157+F162+F167+F172</f>
        <v>0</v>
      </c>
      <c r="G147" s="59">
        <f t="shared" si="97"/>
        <v>0</v>
      </c>
      <c r="H147" s="59">
        <f t="shared" si="97"/>
        <v>0</v>
      </c>
      <c r="I147" s="59">
        <f t="shared" si="97"/>
        <v>1953.394</v>
      </c>
      <c r="J147" s="59">
        <f t="shared" si="97"/>
        <v>3379.6909999999998</v>
      </c>
      <c r="K147" s="59">
        <f t="shared" si="97"/>
        <v>0</v>
      </c>
      <c r="L147" s="59">
        <f t="shared" si="97"/>
        <v>0</v>
      </c>
      <c r="M147" s="59">
        <f t="shared" si="97"/>
        <v>0</v>
      </c>
      <c r="N147" s="59">
        <f t="shared" si="97"/>
        <v>0</v>
      </c>
      <c r="O147" s="59">
        <f t="shared" si="97"/>
        <v>0</v>
      </c>
      <c r="P147" s="59">
        <f t="shared" si="97"/>
        <v>0</v>
      </c>
      <c r="Q147" s="59">
        <f t="shared" si="97"/>
        <v>0</v>
      </c>
      <c r="R147" s="59">
        <f t="shared" si="97"/>
        <v>0</v>
      </c>
      <c r="S147" s="59">
        <f t="shared" si="97"/>
        <v>0</v>
      </c>
      <c r="T147" s="59">
        <f t="shared" si="97"/>
        <v>0</v>
      </c>
      <c r="U147" s="175"/>
    </row>
    <row r="148" spans="1:21" s="1" customFormat="1" ht="22.5" customHeight="1" x14ac:dyDescent="0.25">
      <c r="A148" s="166"/>
      <c r="B148" s="159"/>
      <c r="C148" s="90" t="s">
        <v>7</v>
      </c>
      <c r="D148" s="59">
        <f t="shared" si="45"/>
        <v>120338.40700000004</v>
      </c>
      <c r="E148" s="59">
        <f>E153+E158+E163+E168+E173</f>
        <v>3635.3419999999996</v>
      </c>
      <c r="F148" s="59">
        <f t="shared" ref="F148:T148" si="98">F153+F158+F163+F168+F173</f>
        <v>4053.63</v>
      </c>
      <c r="G148" s="59">
        <f t="shared" si="98"/>
        <v>4501.0550000000003</v>
      </c>
      <c r="H148" s="59">
        <f t="shared" si="98"/>
        <v>5616.1760000000004</v>
      </c>
      <c r="I148" s="59">
        <f t="shared" si="98"/>
        <v>6424.2190000000001</v>
      </c>
      <c r="J148" s="59">
        <f t="shared" si="98"/>
        <v>5892.4380000000001</v>
      </c>
      <c r="K148" s="59">
        <f t="shared" si="98"/>
        <v>8688.59</v>
      </c>
      <c r="L148" s="59">
        <f t="shared" si="98"/>
        <v>8346.8870000000006</v>
      </c>
      <c r="M148" s="59">
        <f t="shared" si="98"/>
        <v>7215.94</v>
      </c>
      <c r="N148" s="59">
        <f t="shared" si="98"/>
        <v>8347.85</v>
      </c>
      <c r="O148" s="59">
        <f t="shared" si="98"/>
        <v>6883</v>
      </c>
      <c r="P148" s="59">
        <f t="shared" si="98"/>
        <v>6883</v>
      </c>
      <c r="Q148" s="59">
        <f t="shared" si="98"/>
        <v>10962.57</v>
      </c>
      <c r="R148" s="59">
        <f t="shared" si="98"/>
        <v>10962.57</v>
      </c>
      <c r="S148" s="59">
        <f t="shared" si="98"/>
        <v>10962.57</v>
      </c>
      <c r="T148" s="59">
        <f t="shared" si="98"/>
        <v>10962.57</v>
      </c>
      <c r="U148" s="175"/>
    </row>
    <row r="149" spans="1:21" s="1" customFormat="1" ht="22.5" customHeight="1" x14ac:dyDescent="0.25">
      <c r="A149" s="166"/>
      <c r="B149" s="159"/>
      <c r="C149" s="90" t="s">
        <v>8</v>
      </c>
      <c r="D149" s="59">
        <f t="shared" si="45"/>
        <v>0</v>
      </c>
      <c r="E149" s="59">
        <f>E154+E159+E164+E169+E174</f>
        <v>0</v>
      </c>
      <c r="F149" s="59">
        <f t="shared" ref="F149:T149" si="99">F154+F159+F164+F169+F174</f>
        <v>0</v>
      </c>
      <c r="G149" s="59">
        <f t="shared" si="99"/>
        <v>0</v>
      </c>
      <c r="H149" s="59">
        <f t="shared" si="99"/>
        <v>0</v>
      </c>
      <c r="I149" s="59">
        <f t="shared" si="99"/>
        <v>0</v>
      </c>
      <c r="J149" s="59">
        <f t="shared" si="99"/>
        <v>0</v>
      </c>
      <c r="K149" s="59">
        <f t="shared" si="99"/>
        <v>0</v>
      </c>
      <c r="L149" s="59">
        <f t="shared" si="99"/>
        <v>0</v>
      </c>
      <c r="M149" s="59">
        <f t="shared" si="99"/>
        <v>0</v>
      </c>
      <c r="N149" s="59">
        <f t="shared" si="99"/>
        <v>0</v>
      </c>
      <c r="O149" s="59">
        <f t="shared" si="99"/>
        <v>0</v>
      </c>
      <c r="P149" s="59">
        <f t="shared" si="99"/>
        <v>0</v>
      </c>
      <c r="Q149" s="59">
        <f t="shared" si="99"/>
        <v>0</v>
      </c>
      <c r="R149" s="59">
        <f t="shared" si="99"/>
        <v>0</v>
      </c>
      <c r="S149" s="59">
        <f t="shared" si="99"/>
        <v>0</v>
      </c>
      <c r="T149" s="59">
        <f t="shared" si="99"/>
        <v>0</v>
      </c>
      <c r="U149" s="175"/>
    </row>
    <row r="150" spans="1:21" ht="22.5" customHeight="1" x14ac:dyDescent="0.25">
      <c r="A150" s="153" t="s">
        <v>69</v>
      </c>
      <c r="B150" s="154" t="s">
        <v>12</v>
      </c>
      <c r="C150" s="91" t="s">
        <v>4</v>
      </c>
      <c r="D150" s="59">
        <f t="shared" si="45"/>
        <v>118195.06500000003</v>
      </c>
      <c r="E150" s="60">
        <f>E151+E152+E153+E154</f>
        <v>3495.8139999999999</v>
      </c>
      <c r="F150" s="60">
        <f t="shared" ref="F150:J150" si="100">F151+F152+F153+F154</f>
        <v>3392.84</v>
      </c>
      <c r="G150" s="60">
        <f t="shared" si="100"/>
        <v>4132.6030000000001</v>
      </c>
      <c r="H150" s="60">
        <f t="shared" si="100"/>
        <v>5126.143</v>
      </c>
      <c r="I150" s="60">
        <f t="shared" si="100"/>
        <v>6321.4089999999997</v>
      </c>
      <c r="J150" s="60">
        <f t="shared" si="100"/>
        <v>5714.5590000000002</v>
      </c>
      <c r="K150" s="60">
        <f>K151+K152+K153+K154</f>
        <v>8688.59</v>
      </c>
      <c r="L150" s="60">
        <f>L151+L152+L153+L154</f>
        <v>8346.8870000000006</v>
      </c>
      <c r="M150" s="60">
        <f t="shared" ref="M150:N150" si="101">M151+M152+M153+M154</f>
        <v>7215.94</v>
      </c>
      <c r="N150" s="59">
        <f t="shared" si="101"/>
        <v>8144</v>
      </c>
      <c r="O150" s="60">
        <f t="shared" ref="O150:T150" si="102">O151+O152+O153+O154</f>
        <v>6883</v>
      </c>
      <c r="P150" s="60">
        <f t="shared" si="102"/>
        <v>6883</v>
      </c>
      <c r="Q150" s="60">
        <f t="shared" si="102"/>
        <v>10962.57</v>
      </c>
      <c r="R150" s="60">
        <f t="shared" si="102"/>
        <v>10962.57</v>
      </c>
      <c r="S150" s="60">
        <f t="shared" si="102"/>
        <v>10962.57</v>
      </c>
      <c r="T150" s="60">
        <f t="shared" si="102"/>
        <v>10962.57</v>
      </c>
      <c r="U150" s="175"/>
    </row>
    <row r="151" spans="1:21" ht="22.5" customHeight="1" x14ac:dyDescent="0.25">
      <c r="A151" s="153"/>
      <c r="B151" s="154"/>
      <c r="C151" s="91" t="s">
        <v>5</v>
      </c>
      <c r="D151" s="59">
        <f t="shared" si="45"/>
        <v>0</v>
      </c>
      <c r="E151" s="60">
        <v>0</v>
      </c>
      <c r="F151" s="60">
        <v>0</v>
      </c>
      <c r="G151" s="60">
        <v>0</v>
      </c>
      <c r="H151" s="60">
        <v>0</v>
      </c>
      <c r="I151" s="60">
        <v>0</v>
      </c>
      <c r="J151" s="60">
        <v>0</v>
      </c>
      <c r="K151" s="60">
        <v>0</v>
      </c>
      <c r="L151" s="60">
        <v>0</v>
      </c>
      <c r="M151" s="60">
        <v>0</v>
      </c>
      <c r="N151" s="60">
        <v>0</v>
      </c>
      <c r="O151" s="60">
        <v>0</v>
      </c>
      <c r="P151" s="60">
        <v>0</v>
      </c>
      <c r="Q151" s="60">
        <v>0</v>
      </c>
      <c r="R151" s="60">
        <v>0</v>
      </c>
      <c r="S151" s="60">
        <v>0</v>
      </c>
      <c r="T151" s="60">
        <v>0</v>
      </c>
      <c r="U151" s="175"/>
    </row>
    <row r="152" spans="1:21" ht="22.5" customHeight="1" x14ac:dyDescent="0.25">
      <c r="A152" s="153"/>
      <c r="B152" s="154"/>
      <c r="C152" s="91" t="s">
        <v>6</v>
      </c>
      <c r="D152" s="59">
        <f t="shared" ref="D152:D215" si="103">E152+F152+G152+H152+I152+J152+K152+L152+M152+N152+O152+P152+Q152+R152+S152+T152</f>
        <v>0</v>
      </c>
      <c r="E152" s="60">
        <v>0</v>
      </c>
      <c r="F152" s="60">
        <v>0</v>
      </c>
      <c r="G152" s="60">
        <v>0</v>
      </c>
      <c r="H152" s="60">
        <v>0</v>
      </c>
      <c r="I152" s="60">
        <v>0</v>
      </c>
      <c r="J152" s="60">
        <v>0</v>
      </c>
      <c r="K152" s="60">
        <v>0</v>
      </c>
      <c r="L152" s="60">
        <v>0</v>
      </c>
      <c r="M152" s="60">
        <v>0</v>
      </c>
      <c r="N152" s="60">
        <v>0</v>
      </c>
      <c r="O152" s="60">
        <v>0</v>
      </c>
      <c r="P152" s="60">
        <v>0</v>
      </c>
      <c r="Q152" s="60">
        <v>0</v>
      </c>
      <c r="R152" s="60">
        <v>0</v>
      </c>
      <c r="S152" s="60">
        <v>0</v>
      </c>
      <c r="T152" s="60">
        <v>0</v>
      </c>
      <c r="U152" s="175"/>
    </row>
    <row r="153" spans="1:21" ht="22.5" customHeight="1" x14ac:dyDescent="0.25">
      <c r="A153" s="153"/>
      <c r="B153" s="154"/>
      <c r="C153" s="91" t="s">
        <v>7</v>
      </c>
      <c r="D153" s="59">
        <f t="shared" si="103"/>
        <v>118195.06500000003</v>
      </c>
      <c r="E153" s="60">
        <v>3495.8139999999999</v>
      </c>
      <c r="F153" s="60">
        <v>3392.84</v>
      </c>
      <c r="G153" s="60">
        <v>4132.6030000000001</v>
      </c>
      <c r="H153" s="60">
        <v>5126.143</v>
      </c>
      <c r="I153" s="60">
        <v>6321.4089999999997</v>
      </c>
      <c r="J153" s="60">
        <v>5714.5590000000002</v>
      </c>
      <c r="K153" s="60">
        <v>8688.59</v>
      </c>
      <c r="L153" s="60">
        <v>8346.8870000000006</v>
      </c>
      <c r="M153" s="60">
        <v>7215.94</v>
      </c>
      <c r="N153" s="60">
        <v>8144</v>
      </c>
      <c r="O153" s="60">
        <v>6883</v>
      </c>
      <c r="P153" s="60">
        <v>6883</v>
      </c>
      <c r="Q153" s="60">
        <v>10962.57</v>
      </c>
      <c r="R153" s="60">
        <v>10962.57</v>
      </c>
      <c r="S153" s="60">
        <v>10962.57</v>
      </c>
      <c r="T153" s="60">
        <v>10962.57</v>
      </c>
      <c r="U153" s="175"/>
    </row>
    <row r="154" spans="1:21" ht="22.5" customHeight="1" x14ac:dyDescent="0.25">
      <c r="A154" s="153"/>
      <c r="B154" s="154"/>
      <c r="C154" s="91" t="s">
        <v>8</v>
      </c>
      <c r="D154" s="59">
        <f t="shared" si="103"/>
        <v>0</v>
      </c>
      <c r="E154" s="60">
        <v>0</v>
      </c>
      <c r="F154" s="60">
        <v>0</v>
      </c>
      <c r="G154" s="60">
        <v>0</v>
      </c>
      <c r="H154" s="60">
        <v>0</v>
      </c>
      <c r="I154" s="60">
        <v>0</v>
      </c>
      <c r="J154" s="60">
        <v>0</v>
      </c>
      <c r="K154" s="60">
        <v>0</v>
      </c>
      <c r="L154" s="60">
        <v>0</v>
      </c>
      <c r="M154" s="60">
        <v>0</v>
      </c>
      <c r="N154" s="60">
        <v>0</v>
      </c>
      <c r="O154" s="60">
        <v>0</v>
      </c>
      <c r="P154" s="60">
        <v>0</v>
      </c>
      <c r="Q154" s="60">
        <v>0</v>
      </c>
      <c r="R154" s="60">
        <v>0</v>
      </c>
      <c r="S154" s="60">
        <v>0</v>
      </c>
      <c r="T154" s="60">
        <v>0</v>
      </c>
      <c r="U154" s="175"/>
    </row>
    <row r="155" spans="1:21" ht="22.5" customHeight="1" x14ac:dyDescent="0.25">
      <c r="A155" s="144" t="s">
        <v>70</v>
      </c>
      <c r="B155" s="154" t="s">
        <v>126</v>
      </c>
      <c r="C155" s="91" t="s">
        <v>4</v>
      </c>
      <c r="D155" s="59">
        <f t="shared" si="103"/>
        <v>5613.7739999999994</v>
      </c>
      <c r="E155" s="60">
        <v>0</v>
      </c>
      <c r="F155" s="60">
        <v>0</v>
      </c>
      <c r="G155" s="60">
        <v>0</v>
      </c>
      <c r="H155" s="60">
        <v>0</v>
      </c>
      <c r="I155" s="60">
        <f>I156+I157+I158+I159</f>
        <v>2056.2040000000002</v>
      </c>
      <c r="J155" s="60">
        <f>J156+J157+J158+J159</f>
        <v>3557.5699999999997</v>
      </c>
      <c r="K155" s="60">
        <f>K158+K157</f>
        <v>0</v>
      </c>
      <c r="L155" s="60">
        <f t="shared" ref="L155:N155" si="104">L158</f>
        <v>0</v>
      </c>
      <c r="M155" s="60">
        <f t="shared" si="104"/>
        <v>0</v>
      </c>
      <c r="N155" s="60">
        <f t="shared" si="104"/>
        <v>0</v>
      </c>
      <c r="O155" s="60">
        <f t="shared" ref="O155:T155" si="105">O158</f>
        <v>0</v>
      </c>
      <c r="P155" s="60">
        <f t="shared" si="105"/>
        <v>0</v>
      </c>
      <c r="Q155" s="60">
        <f t="shared" si="105"/>
        <v>0</v>
      </c>
      <c r="R155" s="60">
        <f t="shared" si="105"/>
        <v>0</v>
      </c>
      <c r="S155" s="60">
        <f t="shared" si="105"/>
        <v>0</v>
      </c>
      <c r="T155" s="60">
        <f t="shared" si="105"/>
        <v>0</v>
      </c>
      <c r="U155" s="175"/>
    </row>
    <row r="156" spans="1:21" ht="22.5" customHeight="1" x14ac:dyDescent="0.25">
      <c r="A156" s="145"/>
      <c r="B156" s="154"/>
      <c r="C156" s="91" t="s">
        <v>5</v>
      </c>
      <c r="D156" s="59">
        <f t="shared" si="103"/>
        <v>0</v>
      </c>
      <c r="E156" s="60">
        <v>0</v>
      </c>
      <c r="F156" s="60">
        <v>0</v>
      </c>
      <c r="G156" s="60">
        <v>0</v>
      </c>
      <c r="H156" s="60">
        <v>0</v>
      </c>
      <c r="I156" s="60">
        <v>0</v>
      </c>
      <c r="J156" s="60">
        <v>0</v>
      </c>
      <c r="K156" s="60">
        <v>0</v>
      </c>
      <c r="L156" s="60">
        <v>0</v>
      </c>
      <c r="M156" s="60">
        <v>0</v>
      </c>
      <c r="N156" s="60">
        <v>0</v>
      </c>
      <c r="O156" s="60">
        <v>0</v>
      </c>
      <c r="P156" s="60">
        <v>0</v>
      </c>
      <c r="Q156" s="60">
        <v>0</v>
      </c>
      <c r="R156" s="60">
        <v>0</v>
      </c>
      <c r="S156" s="60">
        <v>0</v>
      </c>
      <c r="T156" s="60">
        <v>0</v>
      </c>
      <c r="U156" s="175"/>
    </row>
    <row r="157" spans="1:21" ht="22.5" customHeight="1" x14ac:dyDescent="0.25">
      <c r="A157" s="145"/>
      <c r="B157" s="154"/>
      <c r="C157" s="91" t="s">
        <v>6</v>
      </c>
      <c r="D157" s="59">
        <f t="shared" si="103"/>
        <v>5333.085</v>
      </c>
      <c r="E157" s="60">
        <v>0</v>
      </c>
      <c r="F157" s="60">
        <v>0</v>
      </c>
      <c r="G157" s="60">
        <v>0</v>
      </c>
      <c r="H157" s="60">
        <v>0</v>
      </c>
      <c r="I157" s="60">
        <v>1953.394</v>
      </c>
      <c r="J157" s="60">
        <v>3379.6909999999998</v>
      </c>
      <c r="K157" s="60">
        <v>0</v>
      </c>
      <c r="L157" s="60">
        <v>0</v>
      </c>
      <c r="M157" s="60">
        <v>0</v>
      </c>
      <c r="N157" s="60">
        <v>0</v>
      </c>
      <c r="O157" s="60">
        <v>0</v>
      </c>
      <c r="P157" s="60">
        <v>0</v>
      </c>
      <c r="Q157" s="60">
        <v>0</v>
      </c>
      <c r="R157" s="60">
        <v>0</v>
      </c>
      <c r="S157" s="60">
        <v>0</v>
      </c>
      <c r="T157" s="60">
        <v>0</v>
      </c>
      <c r="U157" s="175"/>
    </row>
    <row r="158" spans="1:21" ht="22.5" customHeight="1" x14ac:dyDescent="0.25">
      <c r="A158" s="145"/>
      <c r="B158" s="154"/>
      <c r="C158" s="91" t="s">
        <v>7</v>
      </c>
      <c r="D158" s="59">
        <f t="shared" si="103"/>
        <v>280.68899999999996</v>
      </c>
      <c r="E158" s="60">
        <v>0</v>
      </c>
      <c r="F158" s="60">
        <v>0</v>
      </c>
      <c r="G158" s="60">
        <v>0</v>
      </c>
      <c r="H158" s="60">
        <v>0</v>
      </c>
      <c r="I158" s="60">
        <v>102.81</v>
      </c>
      <c r="J158" s="60">
        <v>177.87899999999999</v>
      </c>
      <c r="K158" s="60">
        <v>0</v>
      </c>
      <c r="L158" s="60">
        <v>0</v>
      </c>
      <c r="M158" s="60">
        <v>0</v>
      </c>
      <c r="N158" s="60">
        <v>0</v>
      </c>
      <c r="O158" s="60">
        <v>0</v>
      </c>
      <c r="P158" s="60">
        <v>0</v>
      </c>
      <c r="Q158" s="60">
        <v>0</v>
      </c>
      <c r="R158" s="60">
        <v>0</v>
      </c>
      <c r="S158" s="60">
        <v>0</v>
      </c>
      <c r="T158" s="60">
        <v>0</v>
      </c>
      <c r="U158" s="175"/>
    </row>
    <row r="159" spans="1:21" ht="22.5" customHeight="1" x14ac:dyDescent="0.25">
      <c r="A159" s="146"/>
      <c r="B159" s="154"/>
      <c r="C159" s="91" t="s">
        <v>8</v>
      </c>
      <c r="D159" s="59">
        <f t="shared" si="103"/>
        <v>0</v>
      </c>
      <c r="E159" s="60">
        <v>0</v>
      </c>
      <c r="F159" s="60">
        <v>0</v>
      </c>
      <c r="G159" s="60">
        <v>0</v>
      </c>
      <c r="H159" s="60">
        <v>0</v>
      </c>
      <c r="I159" s="60">
        <v>0</v>
      </c>
      <c r="J159" s="60">
        <v>0</v>
      </c>
      <c r="K159" s="60">
        <v>0</v>
      </c>
      <c r="L159" s="60">
        <v>0</v>
      </c>
      <c r="M159" s="60">
        <v>0</v>
      </c>
      <c r="N159" s="60">
        <v>0</v>
      </c>
      <c r="O159" s="60">
        <v>0</v>
      </c>
      <c r="P159" s="60">
        <v>0</v>
      </c>
      <c r="Q159" s="60">
        <v>0</v>
      </c>
      <c r="R159" s="60">
        <v>0</v>
      </c>
      <c r="S159" s="60">
        <v>0</v>
      </c>
      <c r="T159" s="60">
        <v>0</v>
      </c>
      <c r="U159" s="175"/>
    </row>
    <row r="160" spans="1:21" ht="22.5" customHeight="1" x14ac:dyDescent="0.25">
      <c r="A160" s="153" t="s">
        <v>71</v>
      </c>
      <c r="B160" s="154" t="s">
        <v>31</v>
      </c>
      <c r="C160" s="91" t="s">
        <v>4</v>
      </c>
      <c r="D160" s="59">
        <f t="shared" si="103"/>
        <v>1494.201</v>
      </c>
      <c r="E160" s="60">
        <f>SUM(E161:E164)</f>
        <v>139.52799999999999</v>
      </c>
      <c r="F160" s="60">
        <f t="shared" ref="F160:N160" si="106">SUM(F161:F164)</f>
        <v>660.79</v>
      </c>
      <c r="G160" s="60">
        <f t="shared" si="106"/>
        <v>0</v>
      </c>
      <c r="H160" s="60">
        <f t="shared" si="106"/>
        <v>490.03300000000002</v>
      </c>
      <c r="I160" s="60">
        <f t="shared" si="106"/>
        <v>0</v>
      </c>
      <c r="J160" s="60">
        <f t="shared" si="106"/>
        <v>0</v>
      </c>
      <c r="K160" s="60">
        <f t="shared" si="106"/>
        <v>0</v>
      </c>
      <c r="L160" s="60">
        <f t="shared" si="106"/>
        <v>0</v>
      </c>
      <c r="M160" s="60">
        <f t="shared" si="106"/>
        <v>0</v>
      </c>
      <c r="N160" s="59">
        <f t="shared" si="106"/>
        <v>203.85</v>
      </c>
      <c r="O160" s="60">
        <f t="shared" ref="O160:T160" si="107">SUM(O161:O164)</f>
        <v>0</v>
      </c>
      <c r="P160" s="60">
        <f t="shared" si="107"/>
        <v>0</v>
      </c>
      <c r="Q160" s="60">
        <f t="shared" si="107"/>
        <v>0</v>
      </c>
      <c r="R160" s="60">
        <f t="shared" si="107"/>
        <v>0</v>
      </c>
      <c r="S160" s="60">
        <f t="shared" si="107"/>
        <v>0</v>
      </c>
      <c r="T160" s="60">
        <f t="shared" si="107"/>
        <v>0</v>
      </c>
      <c r="U160" s="175"/>
    </row>
    <row r="161" spans="1:21" ht="22.5" customHeight="1" x14ac:dyDescent="0.25">
      <c r="A161" s="153"/>
      <c r="B161" s="154"/>
      <c r="C161" s="91" t="s">
        <v>5</v>
      </c>
      <c r="D161" s="59">
        <f t="shared" si="103"/>
        <v>0</v>
      </c>
      <c r="E161" s="60">
        <v>0</v>
      </c>
      <c r="F161" s="60">
        <v>0</v>
      </c>
      <c r="G161" s="60">
        <v>0</v>
      </c>
      <c r="H161" s="60">
        <v>0</v>
      </c>
      <c r="I161" s="60">
        <v>0</v>
      </c>
      <c r="J161" s="60">
        <v>0</v>
      </c>
      <c r="K161" s="60">
        <v>0</v>
      </c>
      <c r="L161" s="60">
        <v>0</v>
      </c>
      <c r="M161" s="60">
        <v>0</v>
      </c>
      <c r="N161" s="60">
        <v>0</v>
      </c>
      <c r="O161" s="60">
        <v>0</v>
      </c>
      <c r="P161" s="60">
        <v>0</v>
      </c>
      <c r="Q161" s="60">
        <v>0</v>
      </c>
      <c r="R161" s="60">
        <v>0</v>
      </c>
      <c r="S161" s="60">
        <v>0</v>
      </c>
      <c r="T161" s="60">
        <v>0</v>
      </c>
      <c r="U161" s="175"/>
    </row>
    <row r="162" spans="1:21" ht="22.5" customHeight="1" x14ac:dyDescent="0.25">
      <c r="A162" s="153"/>
      <c r="B162" s="154"/>
      <c r="C162" s="91" t="s">
        <v>6</v>
      </c>
      <c r="D162" s="59">
        <f t="shared" si="103"/>
        <v>0</v>
      </c>
      <c r="E162" s="60">
        <v>0</v>
      </c>
      <c r="F162" s="60">
        <v>0</v>
      </c>
      <c r="G162" s="60">
        <v>0</v>
      </c>
      <c r="H162" s="60">
        <v>0</v>
      </c>
      <c r="I162" s="60">
        <v>0</v>
      </c>
      <c r="J162" s="60">
        <v>0</v>
      </c>
      <c r="K162" s="60">
        <v>0</v>
      </c>
      <c r="L162" s="60">
        <v>0</v>
      </c>
      <c r="M162" s="60">
        <v>0</v>
      </c>
      <c r="N162" s="60">
        <v>0</v>
      </c>
      <c r="O162" s="60">
        <v>0</v>
      </c>
      <c r="P162" s="60">
        <v>0</v>
      </c>
      <c r="Q162" s="60">
        <v>0</v>
      </c>
      <c r="R162" s="60">
        <v>0</v>
      </c>
      <c r="S162" s="60">
        <v>0</v>
      </c>
      <c r="T162" s="60">
        <v>0</v>
      </c>
      <c r="U162" s="175"/>
    </row>
    <row r="163" spans="1:21" ht="22.5" customHeight="1" x14ac:dyDescent="0.25">
      <c r="A163" s="153"/>
      <c r="B163" s="154"/>
      <c r="C163" s="91" t="s">
        <v>7</v>
      </c>
      <c r="D163" s="59">
        <f t="shared" si="103"/>
        <v>1494.201</v>
      </c>
      <c r="E163" s="60">
        <v>139.52799999999999</v>
      </c>
      <c r="F163" s="60">
        <v>660.79</v>
      </c>
      <c r="G163" s="60">
        <v>0</v>
      </c>
      <c r="H163" s="60">
        <v>490.03300000000002</v>
      </c>
      <c r="I163" s="60">
        <v>0</v>
      </c>
      <c r="J163" s="60">
        <v>0</v>
      </c>
      <c r="K163" s="60">
        <v>0</v>
      </c>
      <c r="L163" s="60">
        <v>0</v>
      </c>
      <c r="M163" s="60">
        <v>0</v>
      </c>
      <c r="N163" s="60">
        <v>203.85</v>
      </c>
      <c r="O163" s="60">
        <v>0</v>
      </c>
      <c r="P163" s="60">
        <v>0</v>
      </c>
      <c r="Q163" s="60">
        <v>0</v>
      </c>
      <c r="R163" s="60">
        <v>0</v>
      </c>
      <c r="S163" s="60">
        <v>0</v>
      </c>
      <c r="T163" s="60">
        <v>0</v>
      </c>
      <c r="U163" s="175"/>
    </row>
    <row r="164" spans="1:21" ht="22.5" customHeight="1" x14ac:dyDescent="0.25">
      <c r="A164" s="153"/>
      <c r="B164" s="154"/>
      <c r="C164" s="91" t="s">
        <v>8</v>
      </c>
      <c r="D164" s="59">
        <f t="shared" si="103"/>
        <v>0</v>
      </c>
      <c r="E164" s="60">
        <v>0</v>
      </c>
      <c r="F164" s="60">
        <v>0</v>
      </c>
      <c r="G164" s="60">
        <v>0</v>
      </c>
      <c r="H164" s="60">
        <v>0</v>
      </c>
      <c r="I164" s="60">
        <v>0</v>
      </c>
      <c r="J164" s="60">
        <v>0</v>
      </c>
      <c r="K164" s="60">
        <v>0</v>
      </c>
      <c r="L164" s="60">
        <v>0</v>
      </c>
      <c r="M164" s="60">
        <v>0</v>
      </c>
      <c r="N164" s="60">
        <v>0</v>
      </c>
      <c r="O164" s="60">
        <v>0</v>
      </c>
      <c r="P164" s="60">
        <v>0</v>
      </c>
      <c r="Q164" s="60">
        <v>0</v>
      </c>
      <c r="R164" s="60">
        <v>0</v>
      </c>
      <c r="S164" s="60">
        <v>0</v>
      </c>
      <c r="T164" s="60">
        <v>0</v>
      </c>
      <c r="U164" s="175"/>
    </row>
    <row r="165" spans="1:21" ht="22.5" customHeight="1" x14ac:dyDescent="0.25">
      <c r="A165" s="153" t="s">
        <v>95</v>
      </c>
      <c r="B165" s="154" t="s">
        <v>15</v>
      </c>
      <c r="C165" s="91" t="s">
        <v>4</v>
      </c>
      <c r="D165" s="59">
        <f t="shared" si="103"/>
        <v>368.452</v>
      </c>
      <c r="E165" s="60">
        <f t="shared" ref="E165:N165" si="108">E166+E167+E168+E169</f>
        <v>0</v>
      </c>
      <c r="F165" s="60">
        <f t="shared" si="108"/>
        <v>0</v>
      </c>
      <c r="G165" s="60">
        <f t="shared" si="108"/>
        <v>368.452</v>
      </c>
      <c r="H165" s="60">
        <f t="shared" si="108"/>
        <v>0</v>
      </c>
      <c r="I165" s="60">
        <f t="shared" si="108"/>
        <v>0</v>
      </c>
      <c r="J165" s="60">
        <f t="shared" si="108"/>
        <v>0</v>
      </c>
      <c r="K165" s="60">
        <f t="shared" si="108"/>
        <v>0</v>
      </c>
      <c r="L165" s="60">
        <f t="shared" si="108"/>
        <v>0</v>
      </c>
      <c r="M165" s="60">
        <f t="shared" si="108"/>
        <v>0</v>
      </c>
      <c r="N165" s="60">
        <f t="shared" si="108"/>
        <v>0</v>
      </c>
      <c r="O165" s="60">
        <f t="shared" ref="O165:T165" si="109">O166+O167+O168+O169</f>
        <v>0</v>
      </c>
      <c r="P165" s="60">
        <f t="shared" si="109"/>
        <v>0</v>
      </c>
      <c r="Q165" s="60">
        <f t="shared" si="109"/>
        <v>0</v>
      </c>
      <c r="R165" s="60">
        <f t="shared" si="109"/>
        <v>0</v>
      </c>
      <c r="S165" s="60">
        <f t="shared" si="109"/>
        <v>0</v>
      </c>
      <c r="T165" s="60">
        <f t="shared" si="109"/>
        <v>0</v>
      </c>
      <c r="U165" s="175"/>
    </row>
    <row r="166" spans="1:21" ht="22.5" customHeight="1" x14ac:dyDescent="0.25">
      <c r="A166" s="153"/>
      <c r="B166" s="154"/>
      <c r="C166" s="91" t="s">
        <v>5</v>
      </c>
      <c r="D166" s="59">
        <f t="shared" si="103"/>
        <v>0</v>
      </c>
      <c r="E166" s="60">
        <v>0</v>
      </c>
      <c r="F166" s="60">
        <v>0</v>
      </c>
      <c r="G166" s="60">
        <v>0</v>
      </c>
      <c r="H166" s="60">
        <v>0</v>
      </c>
      <c r="I166" s="60">
        <v>0</v>
      </c>
      <c r="J166" s="60">
        <v>0</v>
      </c>
      <c r="K166" s="60">
        <v>0</v>
      </c>
      <c r="L166" s="60">
        <v>0</v>
      </c>
      <c r="M166" s="60">
        <v>0</v>
      </c>
      <c r="N166" s="60">
        <v>0</v>
      </c>
      <c r="O166" s="60">
        <v>0</v>
      </c>
      <c r="P166" s="60">
        <v>0</v>
      </c>
      <c r="Q166" s="60">
        <v>0</v>
      </c>
      <c r="R166" s="60">
        <v>0</v>
      </c>
      <c r="S166" s="60">
        <v>0</v>
      </c>
      <c r="T166" s="60">
        <v>0</v>
      </c>
      <c r="U166" s="175"/>
    </row>
    <row r="167" spans="1:21" ht="22.5" customHeight="1" x14ac:dyDescent="0.25">
      <c r="A167" s="153"/>
      <c r="B167" s="154"/>
      <c r="C167" s="91" t="s">
        <v>6</v>
      </c>
      <c r="D167" s="59">
        <f t="shared" si="103"/>
        <v>0</v>
      </c>
      <c r="E167" s="60">
        <v>0</v>
      </c>
      <c r="F167" s="60">
        <v>0</v>
      </c>
      <c r="G167" s="60">
        <v>0</v>
      </c>
      <c r="H167" s="60">
        <v>0</v>
      </c>
      <c r="I167" s="60">
        <v>0</v>
      </c>
      <c r="J167" s="60">
        <v>0</v>
      </c>
      <c r="K167" s="60">
        <v>0</v>
      </c>
      <c r="L167" s="60">
        <v>0</v>
      </c>
      <c r="M167" s="60">
        <v>0</v>
      </c>
      <c r="N167" s="60">
        <v>0</v>
      </c>
      <c r="O167" s="60">
        <v>0</v>
      </c>
      <c r="P167" s="60">
        <v>0</v>
      </c>
      <c r="Q167" s="60">
        <v>0</v>
      </c>
      <c r="R167" s="60">
        <v>0</v>
      </c>
      <c r="S167" s="60">
        <v>0</v>
      </c>
      <c r="T167" s="60">
        <v>0</v>
      </c>
      <c r="U167" s="175"/>
    </row>
    <row r="168" spans="1:21" ht="22.5" customHeight="1" x14ac:dyDescent="0.25">
      <c r="A168" s="153"/>
      <c r="B168" s="154"/>
      <c r="C168" s="91" t="s">
        <v>7</v>
      </c>
      <c r="D168" s="59">
        <f t="shared" si="103"/>
        <v>368.452</v>
      </c>
      <c r="E168" s="60">
        <v>0</v>
      </c>
      <c r="F168" s="60">
        <v>0</v>
      </c>
      <c r="G168" s="60">
        <v>368.452</v>
      </c>
      <c r="H168" s="60">
        <v>0</v>
      </c>
      <c r="I168" s="60">
        <v>0</v>
      </c>
      <c r="J168" s="60">
        <v>0</v>
      </c>
      <c r="K168" s="60">
        <v>0</v>
      </c>
      <c r="L168" s="60">
        <v>0</v>
      </c>
      <c r="M168" s="60">
        <v>0</v>
      </c>
      <c r="N168" s="60">
        <v>0</v>
      </c>
      <c r="O168" s="60">
        <v>0</v>
      </c>
      <c r="P168" s="60">
        <v>0</v>
      </c>
      <c r="Q168" s="60">
        <v>0</v>
      </c>
      <c r="R168" s="60">
        <v>0</v>
      </c>
      <c r="S168" s="60">
        <v>0</v>
      </c>
      <c r="T168" s="60">
        <v>0</v>
      </c>
      <c r="U168" s="175"/>
    </row>
    <row r="169" spans="1:21" ht="22.5" customHeight="1" x14ac:dyDescent="0.25">
      <c r="A169" s="153"/>
      <c r="B169" s="154"/>
      <c r="C169" s="91" t="s">
        <v>8</v>
      </c>
      <c r="D169" s="59">
        <f t="shared" si="103"/>
        <v>0</v>
      </c>
      <c r="E169" s="60">
        <v>0</v>
      </c>
      <c r="F169" s="60">
        <v>0</v>
      </c>
      <c r="G169" s="60">
        <v>0</v>
      </c>
      <c r="H169" s="60">
        <v>0</v>
      </c>
      <c r="I169" s="60">
        <v>0</v>
      </c>
      <c r="J169" s="60">
        <v>0</v>
      </c>
      <c r="K169" s="60">
        <v>0</v>
      </c>
      <c r="L169" s="60">
        <v>0</v>
      </c>
      <c r="M169" s="60">
        <v>0</v>
      </c>
      <c r="N169" s="60">
        <v>0</v>
      </c>
      <c r="O169" s="60">
        <v>0</v>
      </c>
      <c r="P169" s="60">
        <v>0</v>
      </c>
      <c r="Q169" s="60">
        <v>0</v>
      </c>
      <c r="R169" s="60">
        <v>0</v>
      </c>
      <c r="S169" s="60">
        <v>0</v>
      </c>
      <c r="T169" s="60">
        <v>0</v>
      </c>
      <c r="U169" s="175"/>
    </row>
    <row r="170" spans="1:21" ht="22.5" customHeight="1" x14ac:dyDescent="0.25">
      <c r="A170" s="153" t="s">
        <v>102</v>
      </c>
      <c r="B170" s="154" t="s">
        <v>294</v>
      </c>
      <c r="C170" s="91" t="s">
        <v>4</v>
      </c>
      <c r="D170" s="59">
        <f t="shared" si="103"/>
        <v>0</v>
      </c>
      <c r="E170" s="60">
        <f t="shared" ref="E170:N170" si="110">E171+E172+E173+E174</f>
        <v>0</v>
      </c>
      <c r="F170" s="60">
        <f t="shared" si="110"/>
        <v>0</v>
      </c>
      <c r="G170" s="60">
        <f t="shared" si="110"/>
        <v>0</v>
      </c>
      <c r="H170" s="60">
        <f t="shared" si="110"/>
        <v>0</v>
      </c>
      <c r="I170" s="60">
        <f t="shared" si="110"/>
        <v>0</v>
      </c>
      <c r="J170" s="60">
        <f t="shared" si="110"/>
        <v>0</v>
      </c>
      <c r="K170" s="60">
        <f t="shared" si="110"/>
        <v>0</v>
      </c>
      <c r="L170" s="60">
        <f t="shared" si="110"/>
        <v>0</v>
      </c>
      <c r="M170" s="60">
        <f t="shared" si="110"/>
        <v>0</v>
      </c>
      <c r="N170" s="60">
        <f t="shared" si="110"/>
        <v>0</v>
      </c>
      <c r="O170" s="60">
        <f t="shared" ref="O170:T170" si="111">O171+O172+O173+O174</f>
        <v>0</v>
      </c>
      <c r="P170" s="60">
        <f t="shared" si="111"/>
        <v>0</v>
      </c>
      <c r="Q170" s="60">
        <f t="shared" si="111"/>
        <v>0</v>
      </c>
      <c r="R170" s="60">
        <f t="shared" si="111"/>
        <v>0</v>
      </c>
      <c r="S170" s="60">
        <f t="shared" si="111"/>
        <v>0</v>
      </c>
      <c r="T170" s="60">
        <f t="shared" si="111"/>
        <v>0</v>
      </c>
      <c r="U170" s="175"/>
    </row>
    <row r="171" spans="1:21" ht="22.5" customHeight="1" x14ac:dyDescent="0.25">
      <c r="A171" s="153"/>
      <c r="B171" s="154"/>
      <c r="C171" s="91" t="s">
        <v>5</v>
      </c>
      <c r="D171" s="59">
        <f t="shared" si="103"/>
        <v>0</v>
      </c>
      <c r="E171" s="60">
        <v>0</v>
      </c>
      <c r="F171" s="60">
        <v>0</v>
      </c>
      <c r="G171" s="60">
        <v>0</v>
      </c>
      <c r="H171" s="60">
        <v>0</v>
      </c>
      <c r="I171" s="60">
        <v>0</v>
      </c>
      <c r="J171" s="60">
        <v>0</v>
      </c>
      <c r="K171" s="60">
        <v>0</v>
      </c>
      <c r="L171" s="60">
        <v>0</v>
      </c>
      <c r="M171" s="60">
        <v>0</v>
      </c>
      <c r="N171" s="60">
        <v>0</v>
      </c>
      <c r="O171" s="60">
        <v>0</v>
      </c>
      <c r="P171" s="60">
        <v>0</v>
      </c>
      <c r="Q171" s="60">
        <v>0</v>
      </c>
      <c r="R171" s="60">
        <v>0</v>
      </c>
      <c r="S171" s="60">
        <v>0</v>
      </c>
      <c r="T171" s="60">
        <v>0</v>
      </c>
      <c r="U171" s="175"/>
    </row>
    <row r="172" spans="1:21" ht="22.5" customHeight="1" x14ac:dyDescent="0.25">
      <c r="A172" s="153"/>
      <c r="B172" s="154"/>
      <c r="C172" s="91" t="s">
        <v>6</v>
      </c>
      <c r="D172" s="59">
        <f t="shared" si="103"/>
        <v>0</v>
      </c>
      <c r="E172" s="60">
        <v>0</v>
      </c>
      <c r="F172" s="60">
        <v>0</v>
      </c>
      <c r="G172" s="60">
        <v>0</v>
      </c>
      <c r="H172" s="60">
        <v>0</v>
      </c>
      <c r="I172" s="60">
        <v>0</v>
      </c>
      <c r="J172" s="60">
        <v>0</v>
      </c>
      <c r="K172" s="60">
        <v>0</v>
      </c>
      <c r="L172" s="60">
        <v>0</v>
      </c>
      <c r="M172" s="60">
        <v>0</v>
      </c>
      <c r="N172" s="60">
        <v>0</v>
      </c>
      <c r="O172" s="60">
        <v>0</v>
      </c>
      <c r="P172" s="60">
        <v>0</v>
      </c>
      <c r="Q172" s="60">
        <v>0</v>
      </c>
      <c r="R172" s="60">
        <v>0</v>
      </c>
      <c r="S172" s="60">
        <v>0</v>
      </c>
      <c r="T172" s="60">
        <v>0</v>
      </c>
      <c r="U172" s="175"/>
    </row>
    <row r="173" spans="1:21" ht="22.5" customHeight="1" x14ac:dyDescent="0.25">
      <c r="A173" s="153"/>
      <c r="B173" s="154"/>
      <c r="C173" s="91" t="s">
        <v>7</v>
      </c>
      <c r="D173" s="59">
        <f t="shared" si="103"/>
        <v>0</v>
      </c>
      <c r="E173" s="60">
        <v>0</v>
      </c>
      <c r="F173" s="60">
        <v>0</v>
      </c>
      <c r="G173" s="60">
        <v>0</v>
      </c>
      <c r="H173" s="60">
        <v>0</v>
      </c>
      <c r="I173" s="60">
        <v>0</v>
      </c>
      <c r="J173" s="60">
        <v>0</v>
      </c>
      <c r="K173" s="60">
        <v>0</v>
      </c>
      <c r="L173" s="60">
        <v>0</v>
      </c>
      <c r="M173" s="60">
        <v>0</v>
      </c>
      <c r="N173" s="60">
        <v>0</v>
      </c>
      <c r="O173" s="60">
        <v>0</v>
      </c>
      <c r="P173" s="60">
        <v>0</v>
      </c>
      <c r="Q173" s="60">
        <v>0</v>
      </c>
      <c r="R173" s="60">
        <v>0</v>
      </c>
      <c r="S173" s="60">
        <v>0</v>
      </c>
      <c r="T173" s="60">
        <v>0</v>
      </c>
      <c r="U173" s="175"/>
    </row>
    <row r="174" spans="1:21" ht="22.5" customHeight="1" x14ac:dyDescent="0.25">
      <c r="A174" s="153"/>
      <c r="B174" s="154"/>
      <c r="C174" s="91" t="s">
        <v>8</v>
      </c>
      <c r="D174" s="59">
        <f t="shared" si="103"/>
        <v>0</v>
      </c>
      <c r="E174" s="60">
        <v>0</v>
      </c>
      <c r="F174" s="60">
        <v>0</v>
      </c>
      <c r="G174" s="60">
        <v>0</v>
      </c>
      <c r="H174" s="60">
        <v>0</v>
      </c>
      <c r="I174" s="60">
        <v>0</v>
      </c>
      <c r="J174" s="60">
        <v>0</v>
      </c>
      <c r="K174" s="60">
        <v>0</v>
      </c>
      <c r="L174" s="60">
        <v>0</v>
      </c>
      <c r="M174" s="60">
        <v>0</v>
      </c>
      <c r="N174" s="60">
        <v>0</v>
      </c>
      <c r="O174" s="60">
        <v>0</v>
      </c>
      <c r="P174" s="60">
        <v>0</v>
      </c>
      <c r="Q174" s="60">
        <v>0</v>
      </c>
      <c r="R174" s="60">
        <v>0</v>
      </c>
      <c r="S174" s="60">
        <v>0</v>
      </c>
      <c r="T174" s="60">
        <v>0</v>
      </c>
      <c r="U174" s="175"/>
    </row>
    <row r="175" spans="1:21" s="1" customFormat="1" ht="22.5" customHeight="1" x14ac:dyDescent="0.25">
      <c r="A175" s="166" t="s">
        <v>105</v>
      </c>
      <c r="B175" s="159" t="s">
        <v>107</v>
      </c>
      <c r="C175" s="90" t="s">
        <v>4</v>
      </c>
      <c r="D175" s="59">
        <f t="shared" si="103"/>
        <v>8696.4269999999997</v>
      </c>
      <c r="E175" s="59">
        <f>E176+E177+E178+E179</f>
        <v>0</v>
      </c>
      <c r="F175" s="59">
        <f t="shared" ref="F175:T175" si="112">F176+F177+F178+F179</f>
        <v>0</v>
      </c>
      <c r="G175" s="59">
        <f t="shared" si="112"/>
        <v>0</v>
      </c>
      <c r="H175" s="59">
        <f t="shared" si="112"/>
        <v>0</v>
      </c>
      <c r="I175" s="59">
        <f t="shared" si="112"/>
        <v>4470.7800000000007</v>
      </c>
      <c r="J175" s="59">
        <f t="shared" si="112"/>
        <v>0</v>
      </c>
      <c r="K175" s="59">
        <f t="shared" si="112"/>
        <v>1278.1300000000001</v>
      </c>
      <c r="L175" s="59">
        <f t="shared" si="112"/>
        <v>641.03800000000001</v>
      </c>
      <c r="M175" s="59">
        <f t="shared" si="112"/>
        <v>880.5</v>
      </c>
      <c r="N175" s="59">
        <f t="shared" si="112"/>
        <v>1425.979</v>
      </c>
      <c r="O175" s="59">
        <f t="shared" si="112"/>
        <v>0</v>
      </c>
      <c r="P175" s="59">
        <f t="shared" si="112"/>
        <v>0</v>
      </c>
      <c r="Q175" s="59">
        <f t="shared" si="112"/>
        <v>0</v>
      </c>
      <c r="R175" s="59">
        <f t="shared" si="112"/>
        <v>0</v>
      </c>
      <c r="S175" s="59">
        <f t="shared" si="112"/>
        <v>0</v>
      </c>
      <c r="T175" s="59">
        <f t="shared" si="112"/>
        <v>0</v>
      </c>
      <c r="U175" s="175"/>
    </row>
    <row r="176" spans="1:21" s="1" customFormat="1" ht="22.5" customHeight="1" x14ac:dyDescent="0.25">
      <c r="A176" s="166"/>
      <c r="B176" s="159"/>
      <c r="C176" s="90" t="s">
        <v>5</v>
      </c>
      <c r="D176" s="59">
        <f t="shared" si="103"/>
        <v>0</v>
      </c>
      <c r="E176" s="59">
        <f>E181+E186</f>
        <v>0</v>
      </c>
      <c r="F176" s="59">
        <f t="shared" ref="F176:T176" si="113">F181+F186</f>
        <v>0</v>
      </c>
      <c r="G176" s="59">
        <f t="shared" si="113"/>
        <v>0</v>
      </c>
      <c r="H176" s="59">
        <f t="shared" si="113"/>
        <v>0</v>
      </c>
      <c r="I176" s="59">
        <f t="shared" si="113"/>
        <v>0</v>
      </c>
      <c r="J176" s="59">
        <f t="shared" si="113"/>
        <v>0</v>
      </c>
      <c r="K176" s="59">
        <f t="shared" si="113"/>
        <v>0</v>
      </c>
      <c r="L176" s="59">
        <f t="shared" si="113"/>
        <v>0</v>
      </c>
      <c r="M176" s="59">
        <f t="shared" si="113"/>
        <v>0</v>
      </c>
      <c r="N176" s="59">
        <f t="shared" si="113"/>
        <v>0</v>
      </c>
      <c r="O176" s="59">
        <f t="shared" si="113"/>
        <v>0</v>
      </c>
      <c r="P176" s="59">
        <f t="shared" si="113"/>
        <v>0</v>
      </c>
      <c r="Q176" s="59">
        <f t="shared" si="113"/>
        <v>0</v>
      </c>
      <c r="R176" s="59">
        <f t="shared" si="113"/>
        <v>0</v>
      </c>
      <c r="S176" s="59">
        <f t="shared" si="113"/>
        <v>0</v>
      </c>
      <c r="T176" s="59">
        <f t="shared" si="113"/>
        <v>0</v>
      </c>
      <c r="U176" s="175"/>
    </row>
    <row r="177" spans="1:21" s="1" customFormat="1" ht="22.5" customHeight="1" x14ac:dyDescent="0.25">
      <c r="A177" s="166"/>
      <c r="B177" s="159"/>
      <c r="C177" s="90" t="s">
        <v>6</v>
      </c>
      <c r="D177" s="59">
        <f t="shared" si="103"/>
        <v>4023.7020000000002</v>
      </c>
      <c r="E177" s="59">
        <f>E182+E187</f>
        <v>0</v>
      </c>
      <c r="F177" s="59">
        <f t="shared" ref="F177:T177" si="114">F182+F187</f>
        <v>0</v>
      </c>
      <c r="G177" s="59">
        <f t="shared" si="114"/>
        <v>0</v>
      </c>
      <c r="H177" s="59">
        <f t="shared" si="114"/>
        <v>0</v>
      </c>
      <c r="I177" s="59">
        <f t="shared" si="114"/>
        <v>4023.7020000000002</v>
      </c>
      <c r="J177" s="59">
        <f t="shared" si="114"/>
        <v>0</v>
      </c>
      <c r="K177" s="59">
        <f t="shared" si="114"/>
        <v>0</v>
      </c>
      <c r="L177" s="59">
        <f t="shared" si="114"/>
        <v>0</v>
      </c>
      <c r="M177" s="59">
        <f t="shared" si="114"/>
        <v>0</v>
      </c>
      <c r="N177" s="59">
        <f t="shared" si="114"/>
        <v>0</v>
      </c>
      <c r="O177" s="59">
        <f t="shared" si="114"/>
        <v>0</v>
      </c>
      <c r="P177" s="59">
        <f t="shared" si="114"/>
        <v>0</v>
      </c>
      <c r="Q177" s="59">
        <f t="shared" si="114"/>
        <v>0</v>
      </c>
      <c r="R177" s="59">
        <f t="shared" si="114"/>
        <v>0</v>
      </c>
      <c r="S177" s="59">
        <f t="shared" si="114"/>
        <v>0</v>
      </c>
      <c r="T177" s="59">
        <f t="shared" si="114"/>
        <v>0</v>
      </c>
      <c r="U177" s="175"/>
    </row>
    <row r="178" spans="1:21" s="1" customFormat="1" ht="22.5" customHeight="1" x14ac:dyDescent="0.25">
      <c r="A178" s="166"/>
      <c r="B178" s="159"/>
      <c r="C178" s="90" t="s">
        <v>7</v>
      </c>
      <c r="D178" s="59">
        <f t="shared" si="103"/>
        <v>4672.7250000000004</v>
      </c>
      <c r="E178" s="59">
        <f>E183+E188</f>
        <v>0</v>
      </c>
      <c r="F178" s="59">
        <f t="shared" ref="F178:T178" si="115">F183+F188</f>
        <v>0</v>
      </c>
      <c r="G178" s="59">
        <f t="shared" si="115"/>
        <v>0</v>
      </c>
      <c r="H178" s="59">
        <f t="shared" si="115"/>
        <v>0</v>
      </c>
      <c r="I178" s="59">
        <f t="shared" si="115"/>
        <v>447.07799999999997</v>
      </c>
      <c r="J178" s="59">
        <f t="shared" si="115"/>
        <v>0</v>
      </c>
      <c r="K178" s="59">
        <f t="shared" si="115"/>
        <v>1278.1300000000001</v>
      </c>
      <c r="L178" s="59">
        <f t="shared" si="115"/>
        <v>641.03800000000001</v>
      </c>
      <c r="M178" s="59">
        <f t="shared" si="115"/>
        <v>880.5</v>
      </c>
      <c r="N178" s="59">
        <f t="shared" si="115"/>
        <v>1425.979</v>
      </c>
      <c r="O178" s="59">
        <f t="shared" si="115"/>
        <v>0</v>
      </c>
      <c r="P178" s="59">
        <f t="shared" si="115"/>
        <v>0</v>
      </c>
      <c r="Q178" s="59">
        <f t="shared" si="115"/>
        <v>0</v>
      </c>
      <c r="R178" s="59">
        <f t="shared" si="115"/>
        <v>0</v>
      </c>
      <c r="S178" s="59">
        <f t="shared" si="115"/>
        <v>0</v>
      </c>
      <c r="T178" s="59">
        <f t="shared" si="115"/>
        <v>0</v>
      </c>
      <c r="U178" s="175"/>
    </row>
    <row r="179" spans="1:21" s="1" customFormat="1" ht="22.5" customHeight="1" x14ac:dyDescent="0.25">
      <c r="A179" s="166"/>
      <c r="B179" s="159"/>
      <c r="C179" s="90" t="s">
        <v>8</v>
      </c>
      <c r="D179" s="59">
        <f t="shared" si="103"/>
        <v>0</v>
      </c>
      <c r="E179" s="59">
        <f>E184+E189</f>
        <v>0</v>
      </c>
      <c r="F179" s="59">
        <f t="shared" ref="F179:T179" si="116">F184+F189</f>
        <v>0</v>
      </c>
      <c r="G179" s="59">
        <f t="shared" si="116"/>
        <v>0</v>
      </c>
      <c r="H179" s="59">
        <f t="shared" si="116"/>
        <v>0</v>
      </c>
      <c r="I179" s="59">
        <f t="shared" si="116"/>
        <v>0</v>
      </c>
      <c r="J179" s="59">
        <f t="shared" si="116"/>
        <v>0</v>
      </c>
      <c r="K179" s="59">
        <f t="shared" si="116"/>
        <v>0</v>
      </c>
      <c r="L179" s="59">
        <f t="shared" si="116"/>
        <v>0</v>
      </c>
      <c r="M179" s="59">
        <f t="shared" si="116"/>
        <v>0</v>
      </c>
      <c r="N179" s="59">
        <f t="shared" si="116"/>
        <v>0</v>
      </c>
      <c r="O179" s="59">
        <f t="shared" si="116"/>
        <v>0</v>
      </c>
      <c r="P179" s="59">
        <f t="shared" si="116"/>
        <v>0</v>
      </c>
      <c r="Q179" s="59">
        <f t="shared" si="116"/>
        <v>0</v>
      </c>
      <c r="R179" s="59">
        <f t="shared" si="116"/>
        <v>0</v>
      </c>
      <c r="S179" s="59">
        <f t="shared" si="116"/>
        <v>0</v>
      </c>
      <c r="T179" s="59">
        <f t="shared" si="116"/>
        <v>0</v>
      </c>
      <c r="U179" s="175"/>
    </row>
    <row r="180" spans="1:21" ht="22.5" customHeight="1" x14ac:dyDescent="0.25">
      <c r="A180" s="144" t="s">
        <v>106</v>
      </c>
      <c r="B180" s="147" t="s">
        <v>103</v>
      </c>
      <c r="C180" s="91" t="s">
        <v>4</v>
      </c>
      <c r="D180" s="59">
        <f t="shared" si="103"/>
        <v>2799.6680000000001</v>
      </c>
      <c r="E180" s="60">
        <v>0</v>
      </c>
      <c r="F180" s="60">
        <v>0</v>
      </c>
      <c r="G180" s="60">
        <v>0</v>
      </c>
      <c r="H180" s="60">
        <v>0</v>
      </c>
      <c r="I180" s="60">
        <v>0</v>
      </c>
      <c r="J180" s="60">
        <v>0</v>
      </c>
      <c r="K180" s="60">
        <f>K181+K182+K183+K184</f>
        <v>1278.1300000000001</v>
      </c>
      <c r="L180" s="60">
        <f>L183</f>
        <v>641.03800000000001</v>
      </c>
      <c r="M180" s="60">
        <f>M183+M182</f>
        <v>880.5</v>
      </c>
      <c r="N180" s="60">
        <v>0</v>
      </c>
      <c r="O180" s="60">
        <v>0</v>
      </c>
      <c r="P180" s="60">
        <v>0</v>
      </c>
      <c r="Q180" s="60">
        <v>0</v>
      </c>
      <c r="R180" s="60">
        <v>0</v>
      </c>
      <c r="S180" s="60">
        <v>0</v>
      </c>
      <c r="T180" s="60">
        <v>0</v>
      </c>
      <c r="U180" s="175"/>
    </row>
    <row r="181" spans="1:21" ht="22.5" customHeight="1" x14ac:dyDescent="0.25">
      <c r="A181" s="164"/>
      <c r="B181" s="148"/>
      <c r="C181" s="91" t="s">
        <v>5</v>
      </c>
      <c r="D181" s="59">
        <f t="shared" si="103"/>
        <v>0</v>
      </c>
      <c r="E181" s="60">
        <v>0</v>
      </c>
      <c r="F181" s="60">
        <v>0</v>
      </c>
      <c r="G181" s="60">
        <v>0</v>
      </c>
      <c r="H181" s="60">
        <v>0</v>
      </c>
      <c r="I181" s="60">
        <v>0</v>
      </c>
      <c r="J181" s="60">
        <v>0</v>
      </c>
      <c r="K181" s="60">
        <v>0</v>
      </c>
      <c r="L181" s="60">
        <v>0</v>
      </c>
      <c r="M181" s="60">
        <v>0</v>
      </c>
      <c r="N181" s="60">
        <v>0</v>
      </c>
      <c r="O181" s="60">
        <v>0</v>
      </c>
      <c r="P181" s="60">
        <v>0</v>
      </c>
      <c r="Q181" s="60">
        <v>0</v>
      </c>
      <c r="R181" s="60">
        <v>0</v>
      </c>
      <c r="S181" s="60">
        <v>0</v>
      </c>
      <c r="T181" s="60">
        <v>0</v>
      </c>
      <c r="U181" s="175"/>
    </row>
    <row r="182" spans="1:21" ht="22.5" customHeight="1" x14ac:dyDescent="0.25">
      <c r="A182" s="164"/>
      <c r="B182" s="148"/>
      <c r="C182" s="91" t="s">
        <v>6</v>
      </c>
      <c r="D182" s="59">
        <f t="shared" si="103"/>
        <v>0</v>
      </c>
      <c r="E182" s="60">
        <v>0</v>
      </c>
      <c r="F182" s="60">
        <v>0</v>
      </c>
      <c r="G182" s="60">
        <v>0</v>
      </c>
      <c r="H182" s="60">
        <v>0</v>
      </c>
      <c r="I182" s="60">
        <v>0</v>
      </c>
      <c r="J182" s="60">
        <v>0</v>
      </c>
      <c r="K182" s="60">
        <v>0</v>
      </c>
      <c r="L182" s="60">
        <v>0</v>
      </c>
      <c r="M182" s="60">
        <v>0</v>
      </c>
      <c r="N182" s="60">
        <v>0</v>
      </c>
      <c r="O182" s="60">
        <v>0</v>
      </c>
      <c r="P182" s="60">
        <v>0</v>
      </c>
      <c r="Q182" s="60">
        <v>0</v>
      </c>
      <c r="R182" s="60">
        <v>0</v>
      </c>
      <c r="S182" s="60">
        <v>0</v>
      </c>
      <c r="T182" s="60">
        <v>0</v>
      </c>
      <c r="U182" s="175"/>
    </row>
    <row r="183" spans="1:21" ht="22.5" customHeight="1" x14ac:dyDescent="0.25">
      <c r="A183" s="164"/>
      <c r="B183" s="148"/>
      <c r="C183" s="91" t="s">
        <v>7</v>
      </c>
      <c r="D183" s="59">
        <f t="shared" si="103"/>
        <v>4225.6469999999999</v>
      </c>
      <c r="E183" s="60">
        <v>0</v>
      </c>
      <c r="F183" s="60">
        <v>0</v>
      </c>
      <c r="G183" s="60">
        <v>0</v>
      </c>
      <c r="H183" s="60">
        <v>0</v>
      </c>
      <c r="I183" s="60">
        <v>0</v>
      </c>
      <c r="J183" s="60">
        <v>0</v>
      </c>
      <c r="K183" s="60">
        <v>1278.1300000000001</v>
      </c>
      <c r="L183" s="60">
        <v>641.03800000000001</v>
      </c>
      <c r="M183" s="60">
        <v>880.5</v>
      </c>
      <c r="N183" s="60">
        <v>1425.979</v>
      </c>
      <c r="O183" s="60">
        <v>0</v>
      </c>
      <c r="P183" s="60">
        <v>0</v>
      </c>
      <c r="Q183" s="60">
        <v>0</v>
      </c>
      <c r="R183" s="60">
        <v>0</v>
      </c>
      <c r="S183" s="60">
        <v>0</v>
      </c>
      <c r="T183" s="60">
        <v>0</v>
      </c>
      <c r="U183" s="175"/>
    </row>
    <row r="184" spans="1:21" ht="22.5" customHeight="1" x14ac:dyDescent="0.25">
      <c r="A184" s="165"/>
      <c r="B184" s="149"/>
      <c r="C184" s="91" t="s">
        <v>8</v>
      </c>
      <c r="D184" s="59">
        <f t="shared" si="103"/>
        <v>0</v>
      </c>
      <c r="E184" s="60">
        <v>0</v>
      </c>
      <c r="F184" s="60">
        <v>0</v>
      </c>
      <c r="G184" s="60">
        <v>0</v>
      </c>
      <c r="H184" s="60">
        <v>0</v>
      </c>
      <c r="I184" s="60">
        <v>0</v>
      </c>
      <c r="J184" s="60">
        <v>0</v>
      </c>
      <c r="K184" s="60">
        <v>0</v>
      </c>
      <c r="L184" s="60">
        <v>0</v>
      </c>
      <c r="M184" s="60">
        <v>0</v>
      </c>
      <c r="N184" s="60">
        <v>0</v>
      </c>
      <c r="O184" s="60">
        <v>0</v>
      </c>
      <c r="P184" s="60">
        <v>0</v>
      </c>
      <c r="Q184" s="60">
        <v>0</v>
      </c>
      <c r="R184" s="60">
        <v>0</v>
      </c>
      <c r="S184" s="60">
        <v>0</v>
      </c>
      <c r="T184" s="60">
        <v>0</v>
      </c>
      <c r="U184" s="175"/>
    </row>
    <row r="185" spans="1:21" ht="22.5" customHeight="1" x14ac:dyDescent="0.25">
      <c r="A185" s="153" t="s">
        <v>208</v>
      </c>
      <c r="B185" s="154" t="s">
        <v>108</v>
      </c>
      <c r="C185" s="91" t="s">
        <v>4</v>
      </c>
      <c r="D185" s="59">
        <f t="shared" si="103"/>
        <v>4470.7800000000007</v>
      </c>
      <c r="E185" s="60">
        <f>E186+E187+E188+E189</f>
        <v>0</v>
      </c>
      <c r="F185" s="60">
        <f t="shared" ref="F185:I185" si="117">F186+F187+F188+F189</f>
        <v>0</v>
      </c>
      <c r="G185" s="60">
        <f t="shared" si="117"/>
        <v>0</v>
      </c>
      <c r="H185" s="60">
        <f t="shared" si="117"/>
        <v>0</v>
      </c>
      <c r="I185" s="60">
        <f t="shared" si="117"/>
        <v>4470.7800000000007</v>
      </c>
      <c r="J185" s="60">
        <v>0</v>
      </c>
      <c r="K185" s="60">
        <f>K186+K187+K188+K189</f>
        <v>0</v>
      </c>
      <c r="L185" s="60">
        <v>0</v>
      </c>
      <c r="M185" s="60">
        <v>0</v>
      </c>
      <c r="N185" s="60">
        <v>0</v>
      </c>
      <c r="O185" s="60">
        <v>0</v>
      </c>
      <c r="P185" s="60">
        <v>0</v>
      </c>
      <c r="Q185" s="60">
        <v>0</v>
      </c>
      <c r="R185" s="60">
        <v>0</v>
      </c>
      <c r="S185" s="60">
        <v>0</v>
      </c>
      <c r="T185" s="60">
        <v>0</v>
      </c>
      <c r="U185" s="175"/>
    </row>
    <row r="186" spans="1:21" ht="22.5" customHeight="1" x14ac:dyDescent="0.25">
      <c r="A186" s="153"/>
      <c r="B186" s="154"/>
      <c r="C186" s="91" t="s">
        <v>5</v>
      </c>
      <c r="D186" s="59">
        <f t="shared" si="103"/>
        <v>0</v>
      </c>
      <c r="E186" s="60">
        <v>0</v>
      </c>
      <c r="F186" s="60">
        <v>0</v>
      </c>
      <c r="G186" s="60">
        <v>0</v>
      </c>
      <c r="H186" s="60">
        <v>0</v>
      </c>
      <c r="I186" s="60">
        <v>0</v>
      </c>
      <c r="J186" s="60">
        <v>0</v>
      </c>
      <c r="K186" s="60">
        <v>0</v>
      </c>
      <c r="L186" s="60">
        <v>0</v>
      </c>
      <c r="M186" s="60">
        <v>0</v>
      </c>
      <c r="N186" s="60">
        <v>0</v>
      </c>
      <c r="O186" s="60">
        <v>0</v>
      </c>
      <c r="P186" s="60">
        <v>0</v>
      </c>
      <c r="Q186" s="60">
        <v>0</v>
      </c>
      <c r="R186" s="60">
        <v>0</v>
      </c>
      <c r="S186" s="60">
        <v>0</v>
      </c>
      <c r="T186" s="60">
        <v>0</v>
      </c>
      <c r="U186" s="175"/>
    </row>
    <row r="187" spans="1:21" ht="22.5" customHeight="1" x14ac:dyDescent="0.25">
      <c r="A187" s="153"/>
      <c r="B187" s="154"/>
      <c r="C187" s="91" t="s">
        <v>6</v>
      </c>
      <c r="D187" s="59">
        <f t="shared" si="103"/>
        <v>4023.7020000000002</v>
      </c>
      <c r="E187" s="60">
        <v>0</v>
      </c>
      <c r="F187" s="60">
        <v>0</v>
      </c>
      <c r="G187" s="60">
        <v>0</v>
      </c>
      <c r="H187" s="60">
        <v>0</v>
      </c>
      <c r="I187" s="60">
        <v>4023.7020000000002</v>
      </c>
      <c r="J187" s="60">
        <v>0</v>
      </c>
      <c r="K187" s="60">
        <v>0</v>
      </c>
      <c r="L187" s="60">
        <v>0</v>
      </c>
      <c r="M187" s="60">
        <v>0</v>
      </c>
      <c r="N187" s="60">
        <v>0</v>
      </c>
      <c r="O187" s="60">
        <v>0</v>
      </c>
      <c r="P187" s="60">
        <v>0</v>
      </c>
      <c r="Q187" s="60">
        <v>0</v>
      </c>
      <c r="R187" s="60">
        <v>0</v>
      </c>
      <c r="S187" s="60">
        <v>0</v>
      </c>
      <c r="T187" s="60">
        <v>0</v>
      </c>
      <c r="U187" s="175"/>
    </row>
    <row r="188" spans="1:21" ht="22.5" customHeight="1" x14ac:dyDescent="0.25">
      <c r="A188" s="153"/>
      <c r="B188" s="154"/>
      <c r="C188" s="91" t="s">
        <v>7</v>
      </c>
      <c r="D188" s="59">
        <f t="shared" si="103"/>
        <v>447.07799999999997</v>
      </c>
      <c r="E188" s="60">
        <v>0</v>
      </c>
      <c r="F188" s="60">
        <v>0</v>
      </c>
      <c r="G188" s="60">
        <v>0</v>
      </c>
      <c r="H188" s="60">
        <v>0</v>
      </c>
      <c r="I188" s="60">
        <v>447.07799999999997</v>
      </c>
      <c r="J188" s="60">
        <v>0</v>
      </c>
      <c r="K188" s="60">
        <v>0</v>
      </c>
      <c r="L188" s="60">
        <v>0</v>
      </c>
      <c r="M188" s="60">
        <v>0</v>
      </c>
      <c r="N188" s="60">
        <v>0</v>
      </c>
      <c r="O188" s="60">
        <v>0</v>
      </c>
      <c r="P188" s="60">
        <v>0</v>
      </c>
      <c r="Q188" s="60">
        <v>0</v>
      </c>
      <c r="R188" s="60">
        <v>0</v>
      </c>
      <c r="S188" s="60">
        <v>0</v>
      </c>
      <c r="T188" s="60">
        <v>0</v>
      </c>
      <c r="U188" s="175"/>
    </row>
    <row r="189" spans="1:21" ht="22.5" customHeight="1" x14ac:dyDescent="0.25">
      <c r="A189" s="153"/>
      <c r="B189" s="154"/>
      <c r="C189" s="91" t="s">
        <v>8</v>
      </c>
      <c r="D189" s="59">
        <f t="shared" si="103"/>
        <v>0</v>
      </c>
      <c r="E189" s="60">
        <v>0</v>
      </c>
      <c r="F189" s="60">
        <v>0</v>
      </c>
      <c r="G189" s="60">
        <v>0</v>
      </c>
      <c r="H189" s="60">
        <v>0</v>
      </c>
      <c r="I189" s="60">
        <v>0</v>
      </c>
      <c r="J189" s="60">
        <v>0</v>
      </c>
      <c r="K189" s="60">
        <v>0</v>
      </c>
      <c r="L189" s="60">
        <v>0</v>
      </c>
      <c r="M189" s="60">
        <v>0</v>
      </c>
      <c r="N189" s="60">
        <v>0</v>
      </c>
      <c r="O189" s="60">
        <v>0</v>
      </c>
      <c r="P189" s="60">
        <v>0</v>
      </c>
      <c r="Q189" s="60">
        <v>0</v>
      </c>
      <c r="R189" s="60">
        <v>0</v>
      </c>
      <c r="S189" s="60">
        <v>0</v>
      </c>
      <c r="T189" s="60">
        <v>0</v>
      </c>
      <c r="U189" s="176"/>
    </row>
    <row r="190" spans="1:21" s="1" customFormat="1" ht="22.5" customHeight="1" x14ac:dyDescent="0.25">
      <c r="A190" s="166" t="s">
        <v>227</v>
      </c>
      <c r="B190" s="150" t="s">
        <v>244</v>
      </c>
      <c r="C190" s="90" t="s">
        <v>4</v>
      </c>
      <c r="D190" s="59">
        <f t="shared" si="103"/>
        <v>39</v>
      </c>
      <c r="E190" s="59">
        <f>E191+E192+E193+E194</f>
        <v>0</v>
      </c>
      <c r="F190" s="59">
        <f t="shared" ref="F190:T190" si="118">F191+F192+F193+F194</f>
        <v>0</v>
      </c>
      <c r="G190" s="59">
        <f t="shared" si="118"/>
        <v>0</v>
      </c>
      <c r="H190" s="59">
        <f t="shared" si="118"/>
        <v>0</v>
      </c>
      <c r="I190" s="59">
        <f t="shared" si="118"/>
        <v>0</v>
      </c>
      <c r="J190" s="59">
        <f t="shared" si="118"/>
        <v>0</v>
      </c>
      <c r="K190" s="59">
        <f t="shared" si="118"/>
        <v>39</v>
      </c>
      <c r="L190" s="59">
        <f t="shared" si="118"/>
        <v>0</v>
      </c>
      <c r="M190" s="59">
        <f t="shared" si="118"/>
        <v>0</v>
      </c>
      <c r="N190" s="59">
        <f t="shared" si="118"/>
        <v>0</v>
      </c>
      <c r="O190" s="59">
        <f t="shared" si="118"/>
        <v>0</v>
      </c>
      <c r="P190" s="59">
        <f t="shared" si="118"/>
        <v>0</v>
      </c>
      <c r="Q190" s="59">
        <f t="shared" si="118"/>
        <v>0</v>
      </c>
      <c r="R190" s="59">
        <f t="shared" si="118"/>
        <v>0</v>
      </c>
      <c r="S190" s="59">
        <f t="shared" si="118"/>
        <v>0</v>
      </c>
      <c r="T190" s="59">
        <f t="shared" si="118"/>
        <v>0</v>
      </c>
      <c r="U190" s="94"/>
    </row>
    <row r="191" spans="1:21" s="1" customFormat="1" ht="22.5" customHeight="1" x14ac:dyDescent="0.25">
      <c r="A191" s="166"/>
      <c r="B191" s="151"/>
      <c r="C191" s="90" t="s">
        <v>5</v>
      </c>
      <c r="D191" s="59">
        <f t="shared" si="103"/>
        <v>0</v>
      </c>
      <c r="E191" s="59">
        <f>E196</f>
        <v>0</v>
      </c>
      <c r="F191" s="59">
        <f t="shared" ref="F191:T191" si="119">F196</f>
        <v>0</v>
      </c>
      <c r="G191" s="59">
        <f t="shared" si="119"/>
        <v>0</v>
      </c>
      <c r="H191" s="59">
        <f t="shared" si="119"/>
        <v>0</v>
      </c>
      <c r="I191" s="59">
        <f t="shared" si="119"/>
        <v>0</v>
      </c>
      <c r="J191" s="59">
        <f t="shared" si="119"/>
        <v>0</v>
      </c>
      <c r="K191" s="59">
        <f t="shared" si="119"/>
        <v>0</v>
      </c>
      <c r="L191" s="59">
        <f t="shared" si="119"/>
        <v>0</v>
      </c>
      <c r="M191" s="59">
        <f t="shared" si="119"/>
        <v>0</v>
      </c>
      <c r="N191" s="59">
        <f t="shared" si="119"/>
        <v>0</v>
      </c>
      <c r="O191" s="59">
        <f t="shared" si="119"/>
        <v>0</v>
      </c>
      <c r="P191" s="59">
        <f t="shared" si="119"/>
        <v>0</v>
      </c>
      <c r="Q191" s="59">
        <f t="shared" si="119"/>
        <v>0</v>
      </c>
      <c r="R191" s="59">
        <f t="shared" si="119"/>
        <v>0</v>
      </c>
      <c r="S191" s="59">
        <f t="shared" si="119"/>
        <v>0</v>
      </c>
      <c r="T191" s="59">
        <f t="shared" si="119"/>
        <v>0</v>
      </c>
      <c r="U191" s="94"/>
    </row>
    <row r="192" spans="1:21" s="1" customFormat="1" ht="22.5" customHeight="1" x14ac:dyDescent="0.25">
      <c r="A192" s="166"/>
      <c r="B192" s="151"/>
      <c r="C192" s="90" t="s">
        <v>6</v>
      </c>
      <c r="D192" s="59">
        <f t="shared" si="103"/>
        <v>0</v>
      </c>
      <c r="E192" s="59">
        <f>E197</f>
        <v>0</v>
      </c>
      <c r="F192" s="59">
        <f t="shared" ref="F192:T192" si="120">F197</f>
        <v>0</v>
      </c>
      <c r="G192" s="59">
        <f t="shared" si="120"/>
        <v>0</v>
      </c>
      <c r="H192" s="59">
        <f t="shared" si="120"/>
        <v>0</v>
      </c>
      <c r="I192" s="59">
        <f t="shared" si="120"/>
        <v>0</v>
      </c>
      <c r="J192" s="59">
        <f t="shared" si="120"/>
        <v>0</v>
      </c>
      <c r="K192" s="59">
        <f t="shared" si="120"/>
        <v>0</v>
      </c>
      <c r="L192" s="59">
        <f t="shared" si="120"/>
        <v>0</v>
      </c>
      <c r="M192" s="59">
        <f t="shared" si="120"/>
        <v>0</v>
      </c>
      <c r="N192" s="59">
        <f t="shared" si="120"/>
        <v>0</v>
      </c>
      <c r="O192" s="59">
        <f t="shared" si="120"/>
        <v>0</v>
      </c>
      <c r="P192" s="59">
        <f t="shared" si="120"/>
        <v>0</v>
      </c>
      <c r="Q192" s="59">
        <f t="shared" si="120"/>
        <v>0</v>
      </c>
      <c r="R192" s="59">
        <f t="shared" si="120"/>
        <v>0</v>
      </c>
      <c r="S192" s="59">
        <f t="shared" si="120"/>
        <v>0</v>
      </c>
      <c r="T192" s="59">
        <f t="shared" si="120"/>
        <v>0</v>
      </c>
      <c r="U192" s="94"/>
    </row>
    <row r="193" spans="1:21" s="1" customFormat="1" ht="22.5" customHeight="1" x14ac:dyDescent="0.25">
      <c r="A193" s="166"/>
      <c r="B193" s="151"/>
      <c r="C193" s="90" t="s">
        <v>7</v>
      </c>
      <c r="D193" s="59">
        <f t="shared" si="103"/>
        <v>39</v>
      </c>
      <c r="E193" s="59">
        <f>E198</f>
        <v>0</v>
      </c>
      <c r="F193" s="59">
        <f t="shared" ref="F193:T193" si="121">F198</f>
        <v>0</v>
      </c>
      <c r="G193" s="59">
        <f t="shared" si="121"/>
        <v>0</v>
      </c>
      <c r="H193" s="59">
        <f t="shared" si="121"/>
        <v>0</v>
      </c>
      <c r="I193" s="59">
        <f t="shared" si="121"/>
        <v>0</v>
      </c>
      <c r="J193" s="59">
        <f t="shared" si="121"/>
        <v>0</v>
      </c>
      <c r="K193" s="59">
        <f t="shared" si="121"/>
        <v>39</v>
      </c>
      <c r="L193" s="59">
        <f t="shared" si="121"/>
        <v>0</v>
      </c>
      <c r="M193" s="59">
        <f t="shared" si="121"/>
        <v>0</v>
      </c>
      <c r="N193" s="59">
        <f t="shared" si="121"/>
        <v>0</v>
      </c>
      <c r="O193" s="59">
        <f t="shared" si="121"/>
        <v>0</v>
      </c>
      <c r="P193" s="59">
        <f t="shared" si="121"/>
        <v>0</v>
      </c>
      <c r="Q193" s="59">
        <f t="shared" si="121"/>
        <v>0</v>
      </c>
      <c r="R193" s="59">
        <f t="shared" si="121"/>
        <v>0</v>
      </c>
      <c r="S193" s="59">
        <f t="shared" si="121"/>
        <v>0</v>
      </c>
      <c r="T193" s="59">
        <f t="shared" si="121"/>
        <v>0</v>
      </c>
      <c r="U193" s="94"/>
    </row>
    <row r="194" spans="1:21" s="1" customFormat="1" ht="22.5" customHeight="1" x14ac:dyDescent="0.25">
      <c r="A194" s="166"/>
      <c r="B194" s="152"/>
      <c r="C194" s="90" t="s">
        <v>8</v>
      </c>
      <c r="D194" s="59">
        <f t="shared" si="103"/>
        <v>0</v>
      </c>
      <c r="E194" s="59">
        <f>E199</f>
        <v>0</v>
      </c>
      <c r="F194" s="59">
        <f t="shared" ref="F194:T194" si="122">F199</f>
        <v>0</v>
      </c>
      <c r="G194" s="59">
        <f t="shared" si="122"/>
        <v>0</v>
      </c>
      <c r="H194" s="59">
        <f t="shared" si="122"/>
        <v>0</v>
      </c>
      <c r="I194" s="59">
        <f t="shared" si="122"/>
        <v>0</v>
      </c>
      <c r="J194" s="59">
        <f t="shared" si="122"/>
        <v>0</v>
      </c>
      <c r="K194" s="59">
        <f t="shared" si="122"/>
        <v>0</v>
      </c>
      <c r="L194" s="59">
        <f t="shared" si="122"/>
        <v>0</v>
      </c>
      <c r="M194" s="59">
        <f t="shared" si="122"/>
        <v>0</v>
      </c>
      <c r="N194" s="59">
        <f t="shared" si="122"/>
        <v>0</v>
      </c>
      <c r="O194" s="59">
        <f t="shared" si="122"/>
        <v>0</v>
      </c>
      <c r="P194" s="59">
        <f t="shared" si="122"/>
        <v>0</v>
      </c>
      <c r="Q194" s="59">
        <f t="shared" si="122"/>
        <v>0</v>
      </c>
      <c r="R194" s="59">
        <f t="shared" si="122"/>
        <v>0</v>
      </c>
      <c r="S194" s="59">
        <f t="shared" si="122"/>
        <v>0</v>
      </c>
      <c r="T194" s="59">
        <f t="shared" si="122"/>
        <v>0</v>
      </c>
      <c r="U194" s="94"/>
    </row>
    <row r="195" spans="1:21" ht="22.5" customHeight="1" x14ac:dyDescent="0.25">
      <c r="A195" s="153" t="s">
        <v>229</v>
      </c>
      <c r="B195" s="154" t="s">
        <v>224</v>
      </c>
      <c r="C195" s="91" t="s">
        <v>4</v>
      </c>
      <c r="D195" s="59">
        <f>E195+F195+G195+H195+I195+J195+K195+L195+M195+N195+O195+P195+Q195+R195+S195+T195</f>
        <v>39</v>
      </c>
      <c r="E195" s="60">
        <f>E196+E197+E198+E199</f>
        <v>0</v>
      </c>
      <c r="F195" s="60">
        <f t="shared" ref="F195:T195" si="123">F196+F197+F198+F199</f>
        <v>0</v>
      </c>
      <c r="G195" s="60">
        <f t="shared" si="123"/>
        <v>0</v>
      </c>
      <c r="H195" s="60">
        <f t="shared" si="123"/>
        <v>0</v>
      </c>
      <c r="I195" s="60">
        <f t="shared" si="123"/>
        <v>0</v>
      </c>
      <c r="J195" s="60">
        <f t="shared" si="123"/>
        <v>0</v>
      </c>
      <c r="K195" s="60">
        <f t="shared" si="123"/>
        <v>39</v>
      </c>
      <c r="L195" s="60">
        <f t="shared" si="123"/>
        <v>0</v>
      </c>
      <c r="M195" s="60">
        <f t="shared" si="123"/>
        <v>0</v>
      </c>
      <c r="N195" s="60">
        <f t="shared" si="123"/>
        <v>0</v>
      </c>
      <c r="O195" s="60">
        <f t="shared" si="123"/>
        <v>0</v>
      </c>
      <c r="P195" s="60">
        <f t="shared" si="123"/>
        <v>0</v>
      </c>
      <c r="Q195" s="60">
        <f t="shared" si="123"/>
        <v>0</v>
      </c>
      <c r="R195" s="60">
        <f t="shared" si="123"/>
        <v>0</v>
      </c>
      <c r="S195" s="60">
        <f t="shared" si="123"/>
        <v>0</v>
      </c>
      <c r="T195" s="60">
        <f t="shared" si="123"/>
        <v>0</v>
      </c>
      <c r="U195" s="95"/>
    </row>
    <row r="196" spans="1:21" ht="22.5" customHeight="1" x14ac:dyDescent="0.25">
      <c r="A196" s="153"/>
      <c r="B196" s="154"/>
      <c r="C196" s="91" t="s">
        <v>5</v>
      </c>
      <c r="D196" s="59">
        <f t="shared" si="103"/>
        <v>0</v>
      </c>
      <c r="E196" s="60">
        <v>0</v>
      </c>
      <c r="F196" s="60">
        <v>0</v>
      </c>
      <c r="G196" s="60">
        <v>0</v>
      </c>
      <c r="H196" s="60">
        <v>0</v>
      </c>
      <c r="I196" s="60">
        <v>0</v>
      </c>
      <c r="J196" s="60">
        <v>0</v>
      </c>
      <c r="K196" s="60">
        <v>0</v>
      </c>
      <c r="L196" s="60">
        <v>0</v>
      </c>
      <c r="M196" s="60">
        <v>0</v>
      </c>
      <c r="N196" s="60">
        <v>0</v>
      </c>
      <c r="O196" s="60">
        <v>0</v>
      </c>
      <c r="P196" s="60">
        <v>0</v>
      </c>
      <c r="Q196" s="60">
        <v>0</v>
      </c>
      <c r="R196" s="60">
        <v>0</v>
      </c>
      <c r="S196" s="60">
        <v>0</v>
      </c>
      <c r="T196" s="60">
        <v>0</v>
      </c>
      <c r="U196" s="95"/>
    </row>
    <row r="197" spans="1:21" ht="22.5" customHeight="1" x14ac:dyDescent="0.25">
      <c r="A197" s="153"/>
      <c r="B197" s="154"/>
      <c r="C197" s="91" t="s">
        <v>6</v>
      </c>
      <c r="D197" s="59">
        <f t="shared" si="103"/>
        <v>0</v>
      </c>
      <c r="E197" s="60">
        <v>0</v>
      </c>
      <c r="F197" s="60">
        <v>0</v>
      </c>
      <c r="G197" s="60">
        <v>0</v>
      </c>
      <c r="H197" s="60">
        <v>0</v>
      </c>
      <c r="I197" s="60">
        <v>0</v>
      </c>
      <c r="J197" s="60">
        <v>0</v>
      </c>
      <c r="K197" s="60">
        <v>0</v>
      </c>
      <c r="L197" s="60">
        <v>0</v>
      </c>
      <c r="M197" s="60">
        <v>0</v>
      </c>
      <c r="N197" s="60">
        <v>0</v>
      </c>
      <c r="O197" s="60">
        <v>0</v>
      </c>
      <c r="P197" s="60">
        <v>0</v>
      </c>
      <c r="Q197" s="60">
        <v>0</v>
      </c>
      <c r="R197" s="60">
        <v>0</v>
      </c>
      <c r="S197" s="60">
        <v>0</v>
      </c>
      <c r="T197" s="60">
        <v>0</v>
      </c>
      <c r="U197" s="95"/>
    </row>
    <row r="198" spans="1:21" ht="22.5" customHeight="1" x14ac:dyDescent="0.25">
      <c r="A198" s="153"/>
      <c r="B198" s="154"/>
      <c r="C198" s="91" t="s">
        <v>7</v>
      </c>
      <c r="D198" s="59">
        <f t="shared" si="103"/>
        <v>39</v>
      </c>
      <c r="E198" s="60">
        <v>0</v>
      </c>
      <c r="F198" s="60">
        <v>0</v>
      </c>
      <c r="G198" s="60">
        <v>0</v>
      </c>
      <c r="H198" s="60">
        <v>0</v>
      </c>
      <c r="I198" s="60">
        <v>0</v>
      </c>
      <c r="J198" s="60">
        <v>0</v>
      </c>
      <c r="K198" s="60">
        <v>39</v>
      </c>
      <c r="L198" s="60">
        <v>0</v>
      </c>
      <c r="M198" s="60">
        <v>0</v>
      </c>
      <c r="N198" s="60">
        <v>0</v>
      </c>
      <c r="O198" s="60">
        <v>0</v>
      </c>
      <c r="P198" s="60">
        <v>0</v>
      </c>
      <c r="Q198" s="60">
        <v>0</v>
      </c>
      <c r="R198" s="60">
        <v>0</v>
      </c>
      <c r="S198" s="60">
        <v>0</v>
      </c>
      <c r="T198" s="60">
        <v>0</v>
      </c>
      <c r="U198" s="95"/>
    </row>
    <row r="199" spans="1:21" ht="22.5" customHeight="1" x14ac:dyDescent="0.25">
      <c r="A199" s="153"/>
      <c r="B199" s="154"/>
      <c r="C199" s="91" t="s">
        <v>8</v>
      </c>
      <c r="D199" s="59">
        <f t="shared" si="103"/>
        <v>0</v>
      </c>
      <c r="E199" s="60">
        <v>0</v>
      </c>
      <c r="F199" s="60">
        <v>0</v>
      </c>
      <c r="G199" s="60">
        <v>0</v>
      </c>
      <c r="H199" s="60">
        <v>0</v>
      </c>
      <c r="I199" s="60">
        <v>0</v>
      </c>
      <c r="J199" s="60">
        <v>0</v>
      </c>
      <c r="K199" s="60">
        <v>0</v>
      </c>
      <c r="L199" s="60">
        <v>0</v>
      </c>
      <c r="M199" s="60">
        <v>0</v>
      </c>
      <c r="N199" s="60">
        <v>0</v>
      </c>
      <c r="O199" s="60">
        <v>0</v>
      </c>
      <c r="P199" s="60">
        <v>0</v>
      </c>
      <c r="Q199" s="60">
        <v>0</v>
      </c>
      <c r="R199" s="60">
        <v>0</v>
      </c>
      <c r="S199" s="60">
        <v>0</v>
      </c>
      <c r="T199" s="60">
        <v>0</v>
      </c>
      <c r="U199" s="95"/>
    </row>
    <row r="200" spans="1:21" s="1" customFormat="1" ht="22.5" customHeight="1" x14ac:dyDescent="0.25">
      <c r="A200" s="166" t="s">
        <v>284</v>
      </c>
      <c r="B200" s="150" t="s">
        <v>285</v>
      </c>
      <c r="C200" s="90" t="s">
        <v>4</v>
      </c>
      <c r="D200" s="59">
        <f t="shared" si="103"/>
        <v>4171.05</v>
      </c>
      <c r="E200" s="59">
        <v>0</v>
      </c>
      <c r="F200" s="59">
        <v>0</v>
      </c>
      <c r="G200" s="59">
        <v>0</v>
      </c>
      <c r="H200" s="59">
        <v>0</v>
      </c>
      <c r="I200" s="59">
        <v>0</v>
      </c>
      <c r="J200" s="59">
        <v>0</v>
      </c>
      <c r="K200" s="59">
        <f>K201+K202+K203+K204</f>
        <v>0</v>
      </c>
      <c r="L200" s="59">
        <f t="shared" ref="L200:N200" si="124">L201+L202+L203+L204</f>
        <v>0</v>
      </c>
      <c r="M200" s="59">
        <f t="shared" si="124"/>
        <v>4171.05</v>
      </c>
      <c r="N200" s="59">
        <f t="shared" si="124"/>
        <v>0</v>
      </c>
      <c r="O200" s="59">
        <f t="shared" ref="O200:T200" si="125">O201+O202+O203+O204</f>
        <v>0</v>
      </c>
      <c r="P200" s="59">
        <f t="shared" si="125"/>
        <v>0</v>
      </c>
      <c r="Q200" s="59">
        <f t="shared" si="125"/>
        <v>0</v>
      </c>
      <c r="R200" s="59">
        <f t="shared" si="125"/>
        <v>0</v>
      </c>
      <c r="S200" s="59">
        <f t="shared" si="125"/>
        <v>0</v>
      </c>
      <c r="T200" s="59">
        <f t="shared" si="125"/>
        <v>0</v>
      </c>
      <c r="U200" s="94"/>
    </row>
    <row r="201" spans="1:21" s="1" customFormat="1" ht="22.5" customHeight="1" x14ac:dyDescent="0.25">
      <c r="A201" s="166"/>
      <c r="B201" s="151"/>
      <c r="C201" s="90" t="s">
        <v>5</v>
      </c>
      <c r="D201" s="59">
        <f t="shared" si="103"/>
        <v>0</v>
      </c>
      <c r="E201" s="59">
        <v>0</v>
      </c>
      <c r="F201" s="59">
        <v>0</v>
      </c>
      <c r="G201" s="59">
        <v>0</v>
      </c>
      <c r="H201" s="59">
        <v>0</v>
      </c>
      <c r="I201" s="59">
        <v>0</v>
      </c>
      <c r="J201" s="59">
        <v>0</v>
      </c>
      <c r="K201" s="59">
        <v>0</v>
      </c>
      <c r="L201" s="59">
        <v>0</v>
      </c>
      <c r="M201" s="59">
        <v>0</v>
      </c>
      <c r="N201" s="59">
        <v>0</v>
      </c>
      <c r="O201" s="59">
        <v>0</v>
      </c>
      <c r="P201" s="59">
        <v>0</v>
      </c>
      <c r="Q201" s="59">
        <v>0</v>
      </c>
      <c r="R201" s="59">
        <v>0</v>
      </c>
      <c r="S201" s="59">
        <v>0</v>
      </c>
      <c r="T201" s="59">
        <v>0</v>
      </c>
      <c r="U201" s="94"/>
    </row>
    <row r="202" spans="1:21" s="1" customFormat="1" ht="22.5" customHeight="1" x14ac:dyDescent="0.25">
      <c r="A202" s="166"/>
      <c r="B202" s="151"/>
      <c r="C202" s="90" t="s">
        <v>6</v>
      </c>
      <c r="D202" s="59">
        <f t="shared" si="103"/>
        <v>3962.5</v>
      </c>
      <c r="E202" s="59">
        <v>0</v>
      </c>
      <c r="F202" s="59">
        <v>0</v>
      </c>
      <c r="G202" s="59">
        <v>0</v>
      </c>
      <c r="H202" s="59">
        <v>0</v>
      </c>
      <c r="I202" s="59">
        <v>0</v>
      </c>
      <c r="J202" s="59">
        <v>0</v>
      </c>
      <c r="K202" s="59">
        <v>0</v>
      </c>
      <c r="L202" s="59">
        <v>0</v>
      </c>
      <c r="M202" s="59">
        <f t="shared" ref="L202:N203" si="126">M207</f>
        <v>3962.5</v>
      </c>
      <c r="N202" s="59">
        <v>0</v>
      </c>
      <c r="O202" s="59">
        <v>0</v>
      </c>
      <c r="P202" s="59">
        <v>0</v>
      </c>
      <c r="Q202" s="59">
        <v>0</v>
      </c>
      <c r="R202" s="59">
        <v>0</v>
      </c>
      <c r="S202" s="59">
        <v>0</v>
      </c>
      <c r="T202" s="59">
        <v>0</v>
      </c>
      <c r="U202" s="94"/>
    </row>
    <row r="203" spans="1:21" s="1" customFormat="1" ht="22.5" customHeight="1" x14ac:dyDescent="0.25">
      <c r="A203" s="166"/>
      <c r="B203" s="151"/>
      <c r="C203" s="90" t="s">
        <v>7</v>
      </c>
      <c r="D203" s="59">
        <f t="shared" si="103"/>
        <v>208.55</v>
      </c>
      <c r="E203" s="59">
        <v>0</v>
      </c>
      <c r="F203" s="59">
        <v>0</v>
      </c>
      <c r="G203" s="59">
        <v>0</v>
      </c>
      <c r="H203" s="59">
        <v>0</v>
      </c>
      <c r="I203" s="59">
        <v>0</v>
      </c>
      <c r="J203" s="59">
        <v>0</v>
      </c>
      <c r="K203" s="59">
        <f>K208</f>
        <v>0</v>
      </c>
      <c r="L203" s="59">
        <f t="shared" si="126"/>
        <v>0</v>
      </c>
      <c r="M203" s="59">
        <f>M208</f>
        <v>208.55</v>
      </c>
      <c r="N203" s="59">
        <f t="shared" si="126"/>
        <v>0</v>
      </c>
      <c r="O203" s="59">
        <f t="shared" ref="O203:T203" si="127">O208</f>
        <v>0</v>
      </c>
      <c r="P203" s="59">
        <f t="shared" si="127"/>
        <v>0</v>
      </c>
      <c r="Q203" s="59">
        <f t="shared" si="127"/>
        <v>0</v>
      </c>
      <c r="R203" s="59">
        <f t="shared" si="127"/>
        <v>0</v>
      </c>
      <c r="S203" s="59">
        <f t="shared" si="127"/>
        <v>0</v>
      </c>
      <c r="T203" s="59">
        <f t="shared" si="127"/>
        <v>0</v>
      </c>
      <c r="U203" s="94"/>
    </row>
    <row r="204" spans="1:21" s="1" customFormat="1" ht="22.5" customHeight="1" x14ac:dyDescent="0.25">
      <c r="A204" s="166"/>
      <c r="B204" s="152"/>
      <c r="C204" s="90" t="s">
        <v>8</v>
      </c>
      <c r="D204" s="59">
        <f t="shared" si="103"/>
        <v>0</v>
      </c>
      <c r="E204" s="59">
        <v>0</v>
      </c>
      <c r="F204" s="59">
        <v>0</v>
      </c>
      <c r="G204" s="59">
        <v>0</v>
      </c>
      <c r="H204" s="59">
        <v>0</v>
      </c>
      <c r="I204" s="59">
        <v>0</v>
      </c>
      <c r="J204" s="59">
        <v>0</v>
      </c>
      <c r="K204" s="59">
        <v>0</v>
      </c>
      <c r="L204" s="59">
        <v>0</v>
      </c>
      <c r="M204" s="59">
        <v>0</v>
      </c>
      <c r="N204" s="59">
        <v>0</v>
      </c>
      <c r="O204" s="59">
        <v>0</v>
      </c>
      <c r="P204" s="59">
        <v>0</v>
      </c>
      <c r="Q204" s="59">
        <v>0</v>
      </c>
      <c r="R204" s="59">
        <v>0</v>
      </c>
      <c r="S204" s="59">
        <v>0</v>
      </c>
      <c r="T204" s="59">
        <v>0</v>
      </c>
      <c r="U204" s="94"/>
    </row>
    <row r="205" spans="1:21" ht="22.5" customHeight="1" x14ac:dyDescent="0.25">
      <c r="A205" s="153" t="s">
        <v>286</v>
      </c>
      <c r="B205" s="154" t="s">
        <v>287</v>
      </c>
      <c r="C205" s="91" t="s">
        <v>4</v>
      </c>
      <c r="D205" s="59">
        <f>E205+F205+G205+H205+I205+J205+K205+L205+M205+N205+O205+P205+Q205+R205+S205+T205</f>
        <v>4171.05</v>
      </c>
      <c r="E205" s="60">
        <f>E206+E207+E208+E209</f>
        <v>0</v>
      </c>
      <c r="F205" s="60">
        <f t="shared" ref="F205:T205" si="128">F206+F207+F208+F209</f>
        <v>0</v>
      </c>
      <c r="G205" s="60">
        <f t="shared" si="128"/>
        <v>0</v>
      </c>
      <c r="H205" s="60">
        <f t="shared" si="128"/>
        <v>0</v>
      </c>
      <c r="I205" s="60">
        <f t="shared" si="128"/>
        <v>0</v>
      </c>
      <c r="J205" s="60">
        <f t="shared" si="128"/>
        <v>0</v>
      </c>
      <c r="K205" s="60">
        <f t="shared" si="128"/>
        <v>0</v>
      </c>
      <c r="L205" s="60">
        <f t="shared" si="128"/>
        <v>0</v>
      </c>
      <c r="M205" s="60">
        <f t="shared" si="128"/>
        <v>4171.05</v>
      </c>
      <c r="N205" s="60">
        <f t="shared" si="128"/>
        <v>0</v>
      </c>
      <c r="O205" s="60">
        <f t="shared" si="128"/>
        <v>0</v>
      </c>
      <c r="P205" s="60">
        <f t="shared" si="128"/>
        <v>0</v>
      </c>
      <c r="Q205" s="60">
        <f t="shared" si="128"/>
        <v>0</v>
      </c>
      <c r="R205" s="60">
        <f t="shared" si="128"/>
        <v>0</v>
      </c>
      <c r="S205" s="60">
        <f t="shared" si="128"/>
        <v>0</v>
      </c>
      <c r="T205" s="60">
        <f t="shared" si="128"/>
        <v>0</v>
      </c>
      <c r="U205" s="95"/>
    </row>
    <row r="206" spans="1:21" ht="22.5" customHeight="1" x14ac:dyDescent="0.25">
      <c r="A206" s="153"/>
      <c r="B206" s="154"/>
      <c r="C206" s="91" t="s">
        <v>5</v>
      </c>
      <c r="D206" s="59">
        <f>E206+F206+G206+H206+I206+J206+K206+L206+M206+N206+O206+P206+Q206+R206+S206+T206</f>
        <v>0</v>
      </c>
      <c r="E206" s="60">
        <v>0</v>
      </c>
      <c r="F206" s="60">
        <v>0</v>
      </c>
      <c r="G206" s="60">
        <v>0</v>
      </c>
      <c r="H206" s="60">
        <v>0</v>
      </c>
      <c r="I206" s="60">
        <v>0</v>
      </c>
      <c r="J206" s="60">
        <v>0</v>
      </c>
      <c r="K206" s="60">
        <v>0</v>
      </c>
      <c r="L206" s="60">
        <v>0</v>
      </c>
      <c r="M206" s="60">
        <f t="shared" ref="M206:M209" si="129">X206</f>
        <v>0</v>
      </c>
      <c r="N206" s="60">
        <v>0</v>
      </c>
      <c r="O206" s="60">
        <v>0</v>
      </c>
      <c r="P206" s="60">
        <v>0</v>
      </c>
      <c r="Q206" s="60">
        <v>0</v>
      </c>
      <c r="R206" s="60">
        <v>0</v>
      </c>
      <c r="S206" s="60">
        <v>0</v>
      </c>
      <c r="T206" s="60">
        <v>0</v>
      </c>
      <c r="U206" s="95"/>
    </row>
    <row r="207" spans="1:21" ht="22.5" customHeight="1" x14ac:dyDescent="0.25">
      <c r="A207" s="153"/>
      <c r="B207" s="154"/>
      <c r="C207" s="91" t="s">
        <v>6</v>
      </c>
      <c r="D207" s="59">
        <f t="shared" si="103"/>
        <v>3962.5</v>
      </c>
      <c r="E207" s="60">
        <v>0</v>
      </c>
      <c r="F207" s="60">
        <v>0</v>
      </c>
      <c r="G207" s="60">
        <v>0</v>
      </c>
      <c r="H207" s="60">
        <v>0</v>
      </c>
      <c r="I207" s="60">
        <v>0</v>
      </c>
      <c r="J207" s="60">
        <v>0</v>
      </c>
      <c r="K207" s="60">
        <v>0</v>
      </c>
      <c r="L207" s="60">
        <v>0</v>
      </c>
      <c r="M207" s="60">
        <v>3962.5</v>
      </c>
      <c r="N207" s="60">
        <v>0</v>
      </c>
      <c r="O207" s="60">
        <v>0</v>
      </c>
      <c r="P207" s="60">
        <v>0</v>
      </c>
      <c r="Q207" s="60">
        <v>0</v>
      </c>
      <c r="R207" s="60">
        <v>0</v>
      </c>
      <c r="S207" s="60">
        <v>0</v>
      </c>
      <c r="T207" s="60">
        <v>0</v>
      </c>
      <c r="U207" s="95"/>
    </row>
    <row r="208" spans="1:21" ht="22.5" customHeight="1" x14ac:dyDescent="0.25">
      <c r="A208" s="153"/>
      <c r="B208" s="154"/>
      <c r="C208" s="91" t="s">
        <v>7</v>
      </c>
      <c r="D208" s="59">
        <f t="shared" si="103"/>
        <v>208.55</v>
      </c>
      <c r="E208" s="60">
        <v>0</v>
      </c>
      <c r="F208" s="60">
        <v>0</v>
      </c>
      <c r="G208" s="60">
        <v>0</v>
      </c>
      <c r="H208" s="60">
        <v>0</v>
      </c>
      <c r="I208" s="60">
        <v>0</v>
      </c>
      <c r="J208" s="60">
        <v>0</v>
      </c>
      <c r="K208" s="60">
        <v>0</v>
      </c>
      <c r="L208" s="60">
        <v>0</v>
      </c>
      <c r="M208" s="60">
        <v>208.55</v>
      </c>
      <c r="N208" s="60">
        <v>0</v>
      </c>
      <c r="O208" s="60">
        <v>0</v>
      </c>
      <c r="P208" s="60">
        <v>0</v>
      </c>
      <c r="Q208" s="60">
        <v>0</v>
      </c>
      <c r="R208" s="60">
        <v>0</v>
      </c>
      <c r="S208" s="60">
        <v>0</v>
      </c>
      <c r="T208" s="60">
        <v>0</v>
      </c>
      <c r="U208" s="95"/>
    </row>
    <row r="209" spans="1:21" ht="22.5" customHeight="1" x14ac:dyDescent="0.25">
      <c r="A209" s="153"/>
      <c r="B209" s="154"/>
      <c r="C209" s="91" t="s">
        <v>8</v>
      </c>
      <c r="D209" s="59">
        <f t="shared" si="103"/>
        <v>0</v>
      </c>
      <c r="E209" s="60">
        <v>0</v>
      </c>
      <c r="F209" s="60">
        <v>0</v>
      </c>
      <c r="G209" s="60">
        <v>0</v>
      </c>
      <c r="H209" s="60">
        <v>0</v>
      </c>
      <c r="I209" s="60">
        <v>0</v>
      </c>
      <c r="J209" s="60">
        <v>0</v>
      </c>
      <c r="K209" s="60">
        <v>0</v>
      </c>
      <c r="L209" s="60">
        <v>0</v>
      </c>
      <c r="M209" s="60">
        <f t="shared" si="129"/>
        <v>0</v>
      </c>
      <c r="N209" s="60">
        <v>0</v>
      </c>
      <c r="O209" s="60">
        <v>0</v>
      </c>
      <c r="P209" s="60">
        <v>0</v>
      </c>
      <c r="Q209" s="60">
        <v>0</v>
      </c>
      <c r="R209" s="60">
        <v>0</v>
      </c>
      <c r="S209" s="60">
        <v>0</v>
      </c>
      <c r="T209" s="60">
        <v>0</v>
      </c>
      <c r="U209" s="95"/>
    </row>
    <row r="210" spans="1:21" s="1" customFormat="1" ht="22.5" customHeight="1" x14ac:dyDescent="0.25">
      <c r="A210" s="155" t="s">
        <v>32</v>
      </c>
      <c r="B210" s="150" t="s">
        <v>33</v>
      </c>
      <c r="C210" s="90" t="s">
        <v>4</v>
      </c>
      <c r="D210" s="59">
        <f t="shared" si="103"/>
        <v>526244.59299999999</v>
      </c>
      <c r="E210" s="59">
        <f>E211+E212+E213+E214</f>
        <v>14062.556999999999</v>
      </c>
      <c r="F210" s="59">
        <f t="shared" ref="F210:I210" si="130">F211+F212+F213+F214</f>
        <v>14295.16</v>
      </c>
      <c r="G210" s="59">
        <f t="shared" si="130"/>
        <v>17190.929</v>
      </c>
      <c r="H210" s="59">
        <f t="shared" si="130"/>
        <v>19927.168000000001</v>
      </c>
      <c r="I210" s="59">
        <f t="shared" si="130"/>
        <v>29528.803000000004</v>
      </c>
      <c r="J210" s="59">
        <f>J211+J212+J213+J214</f>
        <v>34367.72</v>
      </c>
      <c r="K210" s="59">
        <f>K211+K212+K213+K214</f>
        <v>72575.25</v>
      </c>
      <c r="L210" s="59">
        <f t="shared" ref="L210:N210" si="131">L211+L212+L213+L214</f>
        <v>69692.785999999993</v>
      </c>
      <c r="M210" s="59">
        <f t="shared" si="131"/>
        <v>46466.12</v>
      </c>
      <c r="N210" s="59">
        <f t="shared" si="131"/>
        <v>29071.1</v>
      </c>
      <c r="O210" s="59">
        <f t="shared" ref="O210:T210" si="132">O211+O212+O213+O214</f>
        <v>22825</v>
      </c>
      <c r="P210" s="59">
        <f t="shared" si="132"/>
        <v>22825</v>
      </c>
      <c r="Q210" s="59">
        <f t="shared" si="132"/>
        <v>33354.25</v>
      </c>
      <c r="R210" s="59">
        <f t="shared" si="132"/>
        <v>33354.25</v>
      </c>
      <c r="S210" s="59">
        <f t="shared" si="132"/>
        <v>33354.25</v>
      </c>
      <c r="T210" s="59">
        <f t="shared" si="132"/>
        <v>33354.25</v>
      </c>
      <c r="U210" s="174" t="s">
        <v>88</v>
      </c>
    </row>
    <row r="211" spans="1:21" s="1" customFormat="1" ht="22.5" customHeight="1" x14ac:dyDescent="0.25">
      <c r="A211" s="156"/>
      <c r="B211" s="151"/>
      <c r="C211" s="90" t="s">
        <v>5</v>
      </c>
      <c r="D211" s="59">
        <f t="shared" si="103"/>
        <v>10099.9</v>
      </c>
      <c r="E211" s="59">
        <f>E216+E306</f>
        <v>99.9</v>
      </c>
      <c r="F211" s="59">
        <f>F216+F306</f>
        <v>0</v>
      </c>
      <c r="G211" s="59">
        <f t="shared" ref="G211:T211" si="133">G216+G306</f>
        <v>0</v>
      </c>
      <c r="H211" s="59">
        <f t="shared" si="133"/>
        <v>0</v>
      </c>
      <c r="I211" s="59">
        <f t="shared" si="133"/>
        <v>0</v>
      </c>
      <c r="J211" s="59">
        <f t="shared" si="133"/>
        <v>0</v>
      </c>
      <c r="K211" s="59">
        <f t="shared" si="133"/>
        <v>0</v>
      </c>
      <c r="L211" s="59">
        <f t="shared" si="133"/>
        <v>10000</v>
      </c>
      <c r="M211" s="59">
        <f t="shared" si="133"/>
        <v>0</v>
      </c>
      <c r="N211" s="59">
        <f t="shared" si="133"/>
        <v>0</v>
      </c>
      <c r="O211" s="59">
        <f t="shared" si="133"/>
        <v>0</v>
      </c>
      <c r="P211" s="59">
        <f t="shared" si="133"/>
        <v>0</v>
      </c>
      <c r="Q211" s="59">
        <f t="shared" si="133"/>
        <v>0</v>
      </c>
      <c r="R211" s="59">
        <f t="shared" si="133"/>
        <v>0</v>
      </c>
      <c r="S211" s="59">
        <f t="shared" si="133"/>
        <v>0</v>
      </c>
      <c r="T211" s="59">
        <f t="shared" si="133"/>
        <v>0</v>
      </c>
      <c r="U211" s="175"/>
    </row>
    <row r="212" spans="1:21" s="1" customFormat="1" ht="22.5" customHeight="1" x14ac:dyDescent="0.25">
      <c r="A212" s="156"/>
      <c r="B212" s="151"/>
      <c r="C212" s="90" t="s">
        <v>6</v>
      </c>
      <c r="D212" s="59">
        <f t="shared" si="103"/>
        <v>34680.909</v>
      </c>
      <c r="E212" s="59">
        <f t="shared" ref="E212:T214" si="134">E217+E307</f>
        <v>0</v>
      </c>
      <c r="F212" s="59">
        <f t="shared" si="134"/>
        <v>0</v>
      </c>
      <c r="G212" s="59">
        <f t="shared" si="134"/>
        <v>0</v>
      </c>
      <c r="H212" s="59">
        <f t="shared" si="134"/>
        <v>0</v>
      </c>
      <c r="I212" s="59">
        <f t="shared" si="134"/>
        <v>7813.5749999999998</v>
      </c>
      <c r="J212" s="59">
        <f t="shared" si="134"/>
        <v>11867.334000000001</v>
      </c>
      <c r="K212" s="59">
        <f t="shared" si="134"/>
        <v>10000</v>
      </c>
      <c r="L212" s="59">
        <f t="shared" si="134"/>
        <v>0</v>
      </c>
      <c r="M212" s="59">
        <f t="shared" si="134"/>
        <v>5000</v>
      </c>
      <c r="N212" s="59">
        <f t="shared" si="134"/>
        <v>0</v>
      </c>
      <c r="O212" s="59">
        <f t="shared" si="134"/>
        <v>0</v>
      </c>
      <c r="P212" s="59">
        <f t="shared" si="134"/>
        <v>0</v>
      </c>
      <c r="Q212" s="59">
        <f t="shared" si="134"/>
        <v>0</v>
      </c>
      <c r="R212" s="59">
        <f t="shared" si="134"/>
        <v>0</v>
      </c>
      <c r="S212" s="59">
        <f t="shared" si="134"/>
        <v>0</v>
      </c>
      <c r="T212" s="59">
        <f t="shared" si="134"/>
        <v>0</v>
      </c>
      <c r="U212" s="175"/>
    </row>
    <row r="213" spans="1:21" s="1" customFormat="1" ht="22.5" customHeight="1" x14ac:dyDescent="0.25">
      <c r="A213" s="156"/>
      <c r="B213" s="151"/>
      <c r="C213" s="90" t="s">
        <v>7</v>
      </c>
      <c r="D213" s="59">
        <f t="shared" si="103"/>
        <v>480620.95399999997</v>
      </c>
      <c r="E213" s="59">
        <f t="shared" si="134"/>
        <v>13962.656999999999</v>
      </c>
      <c r="F213" s="59">
        <f t="shared" si="134"/>
        <v>14295.16</v>
      </c>
      <c r="G213" s="59">
        <f t="shared" si="134"/>
        <v>16769.528999999999</v>
      </c>
      <c r="H213" s="59">
        <f t="shared" si="134"/>
        <v>19505.738000000001</v>
      </c>
      <c r="I213" s="59">
        <f t="shared" si="134"/>
        <v>21715.228000000003</v>
      </c>
      <c r="J213" s="59">
        <f t="shared" si="134"/>
        <v>22500.385999999999</v>
      </c>
      <c r="K213" s="59">
        <f t="shared" si="134"/>
        <v>62575.25</v>
      </c>
      <c r="L213" s="59">
        <f t="shared" si="134"/>
        <v>59692.786</v>
      </c>
      <c r="M213" s="59">
        <f t="shared" si="134"/>
        <v>41466.120000000003</v>
      </c>
      <c r="N213" s="59">
        <f t="shared" si="134"/>
        <v>29071.1</v>
      </c>
      <c r="O213" s="59">
        <f t="shared" si="134"/>
        <v>22825</v>
      </c>
      <c r="P213" s="59">
        <f t="shared" si="134"/>
        <v>22825</v>
      </c>
      <c r="Q213" s="59">
        <f t="shared" si="134"/>
        <v>33354.25</v>
      </c>
      <c r="R213" s="59">
        <f t="shared" si="134"/>
        <v>33354.25</v>
      </c>
      <c r="S213" s="59">
        <f t="shared" si="134"/>
        <v>33354.25</v>
      </c>
      <c r="T213" s="59">
        <f t="shared" si="134"/>
        <v>33354.25</v>
      </c>
      <c r="U213" s="175"/>
    </row>
    <row r="214" spans="1:21" s="1" customFormat="1" ht="22.5" customHeight="1" x14ac:dyDescent="0.25">
      <c r="A214" s="157"/>
      <c r="B214" s="152"/>
      <c r="C214" s="90" t="s">
        <v>8</v>
      </c>
      <c r="D214" s="59">
        <f t="shared" si="103"/>
        <v>842.82999999999993</v>
      </c>
      <c r="E214" s="59">
        <f t="shared" si="134"/>
        <v>0</v>
      </c>
      <c r="F214" s="59">
        <f t="shared" si="134"/>
        <v>0</v>
      </c>
      <c r="G214" s="59">
        <f t="shared" si="134"/>
        <v>421.4</v>
      </c>
      <c r="H214" s="59">
        <f t="shared" si="134"/>
        <v>421.43</v>
      </c>
      <c r="I214" s="59">
        <f t="shared" si="134"/>
        <v>0</v>
      </c>
      <c r="J214" s="59">
        <f t="shared" si="134"/>
        <v>0</v>
      </c>
      <c r="K214" s="59">
        <f t="shared" si="134"/>
        <v>0</v>
      </c>
      <c r="L214" s="59">
        <f t="shared" si="134"/>
        <v>0</v>
      </c>
      <c r="M214" s="59">
        <f t="shared" si="134"/>
        <v>0</v>
      </c>
      <c r="N214" s="59">
        <f t="shared" si="134"/>
        <v>0</v>
      </c>
      <c r="O214" s="59">
        <f t="shared" si="134"/>
        <v>0</v>
      </c>
      <c r="P214" s="59">
        <f t="shared" si="134"/>
        <v>0</v>
      </c>
      <c r="Q214" s="59">
        <f t="shared" si="134"/>
        <v>0</v>
      </c>
      <c r="R214" s="59">
        <f t="shared" si="134"/>
        <v>0</v>
      </c>
      <c r="S214" s="59">
        <f t="shared" si="134"/>
        <v>0</v>
      </c>
      <c r="T214" s="59">
        <f t="shared" si="134"/>
        <v>0</v>
      </c>
      <c r="U214" s="175"/>
    </row>
    <row r="215" spans="1:21" s="1" customFormat="1" ht="22.5" customHeight="1" x14ac:dyDescent="0.25">
      <c r="A215" s="155" t="s">
        <v>34</v>
      </c>
      <c r="B215" s="150" t="s">
        <v>35</v>
      </c>
      <c r="C215" s="90" t="s">
        <v>4</v>
      </c>
      <c r="D215" s="59">
        <f t="shared" si="103"/>
        <v>501244.59299999999</v>
      </c>
      <c r="E215" s="59">
        <f>E216+E217+E218+E219</f>
        <v>14062.556999999999</v>
      </c>
      <c r="F215" s="59">
        <f t="shared" ref="F215:H215" si="135">F216+F217+F218+F219</f>
        <v>14295.16</v>
      </c>
      <c r="G215" s="59">
        <f t="shared" si="135"/>
        <v>17190.929</v>
      </c>
      <c r="H215" s="59">
        <f t="shared" si="135"/>
        <v>19927.168000000001</v>
      </c>
      <c r="I215" s="59">
        <f>I216+I217+I218+I219</f>
        <v>29528.803000000004</v>
      </c>
      <c r="J215" s="59">
        <f>J216+J217+J218+J219</f>
        <v>34367.72</v>
      </c>
      <c r="K215" s="59">
        <f>K216+K217+K218+K219</f>
        <v>62575.25</v>
      </c>
      <c r="L215" s="59">
        <f t="shared" ref="L215:M215" si="136">L216+L217+L218+L219</f>
        <v>59692.786</v>
      </c>
      <c r="M215" s="59">
        <f t="shared" si="136"/>
        <v>41466.120000000003</v>
      </c>
      <c r="N215" s="59">
        <f>N216+N217+N218+N219</f>
        <v>29071.1</v>
      </c>
      <c r="O215" s="59">
        <f t="shared" ref="O215:T215" si="137">O216+O217+O218+O219</f>
        <v>22825</v>
      </c>
      <c r="P215" s="59">
        <f t="shared" si="137"/>
        <v>22825</v>
      </c>
      <c r="Q215" s="59">
        <f t="shared" si="137"/>
        <v>33354.25</v>
      </c>
      <c r="R215" s="59">
        <f t="shared" si="137"/>
        <v>33354.25</v>
      </c>
      <c r="S215" s="59">
        <f t="shared" si="137"/>
        <v>33354.25</v>
      </c>
      <c r="T215" s="59">
        <f t="shared" si="137"/>
        <v>33354.25</v>
      </c>
      <c r="U215" s="175"/>
    </row>
    <row r="216" spans="1:21" s="1" customFormat="1" ht="22.5" customHeight="1" x14ac:dyDescent="0.25">
      <c r="A216" s="156"/>
      <c r="B216" s="151"/>
      <c r="C216" s="90" t="s">
        <v>5</v>
      </c>
      <c r="D216" s="59">
        <f t="shared" ref="D216:D279" si="138">E216+F216+G216+H216+I216+J216+K216+L216+M216+N216+O216+P216+Q216+R216+S216+T216</f>
        <v>99.9</v>
      </c>
      <c r="E216" s="59">
        <f>E221+E226+E231+E236+E241+E246+E251+E256+E261+E266+E271+E276+E281+E286+E291+E296+E301</f>
        <v>99.9</v>
      </c>
      <c r="F216" s="59">
        <f t="shared" ref="F216:T216" si="139">F221+F226+F231+F236+F241+F246+F251+F256+F261+F266+F271+F276+F281+F286+F291+F296+F301</f>
        <v>0</v>
      </c>
      <c r="G216" s="59">
        <f t="shared" si="139"/>
        <v>0</v>
      </c>
      <c r="H216" s="59">
        <f t="shared" si="139"/>
        <v>0</v>
      </c>
      <c r="I216" s="59">
        <f t="shared" si="139"/>
        <v>0</v>
      </c>
      <c r="J216" s="59">
        <f t="shared" si="139"/>
        <v>0</v>
      </c>
      <c r="K216" s="59">
        <f t="shared" si="139"/>
        <v>0</v>
      </c>
      <c r="L216" s="59">
        <f t="shared" si="139"/>
        <v>0</v>
      </c>
      <c r="M216" s="59">
        <f t="shared" si="139"/>
        <v>0</v>
      </c>
      <c r="N216" s="59">
        <f t="shared" si="139"/>
        <v>0</v>
      </c>
      <c r="O216" s="59">
        <f t="shared" si="139"/>
        <v>0</v>
      </c>
      <c r="P216" s="59">
        <f t="shared" si="139"/>
        <v>0</v>
      </c>
      <c r="Q216" s="59">
        <f t="shared" si="139"/>
        <v>0</v>
      </c>
      <c r="R216" s="59">
        <f t="shared" si="139"/>
        <v>0</v>
      </c>
      <c r="S216" s="59">
        <f t="shared" si="139"/>
        <v>0</v>
      </c>
      <c r="T216" s="59">
        <f t="shared" si="139"/>
        <v>0</v>
      </c>
      <c r="U216" s="175"/>
    </row>
    <row r="217" spans="1:21" s="1" customFormat="1" ht="22.5" customHeight="1" x14ac:dyDescent="0.25">
      <c r="A217" s="156"/>
      <c r="B217" s="151"/>
      <c r="C217" s="90" t="s">
        <v>6</v>
      </c>
      <c r="D217" s="59">
        <f t="shared" si="138"/>
        <v>19680.909</v>
      </c>
      <c r="E217" s="59">
        <f>E222+E227+E232+E237+E242+E247+E252+E257+E262+E267+E272+E277+E282+E287+E292+E297+E302</f>
        <v>0</v>
      </c>
      <c r="F217" s="59">
        <v>0</v>
      </c>
      <c r="G217" s="59">
        <v>0</v>
      </c>
      <c r="H217" s="59">
        <v>0</v>
      </c>
      <c r="I217" s="59">
        <f>I227</f>
        <v>7813.5749999999998</v>
      </c>
      <c r="J217" s="59">
        <f>J222+J227+J232+J237+J242+J247+J252+J257+J262+J267+J272+J277+J282+J287+J292+J297+J302</f>
        <v>11867.334000000001</v>
      </c>
      <c r="K217" s="59">
        <f t="shared" ref="K217:N217" si="140">K222+K227+K232+K237+K242+K247+K252+K257+K262+K267+K272+K277+K282+K287+K292+K297+K302</f>
        <v>0</v>
      </c>
      <c r="L217" s="59">
        <f t="shared" si="140"/>
        <v>0</v>
      </c>
      <c r="M217" s="59">
        <f t="shared" si="140"/>
        <v>0</v>
      </c>
      <c r="N217" s="59">
        <f t="shared" si="140"/>
        <v>0</v>
      </c>
      <c r="O217" s="59">
        <f t="shared" ref="O217:T217" si="141">O222+O227+O232+O237+O242+O247+O252+O257+O262+O267+O272+O277+O282+O287+O292+O297+O302</f>
        <v>0</v>
      </c>
      <c r="P217" s="59">
        <f t="shared" si="141"/>
        <v>0</v>
      </c>
      <c r="Q217" s="59">
        <f t="shared" si="141"/>
        <v>0</v>
      </c>
      <c r="R217" s="59">
        <f t="shared" si="141"/>
        <v>0</v>
      </c>
      <c r="S217" s="59">
        <f t="shared" si="141"/>
        <v>0</v>
      </c>
      <c r="T217" s="59">
        <f t="shared" si="141"/>
        <v>0</v>
      </c>
      <c r="U217" s="175"/>
    </row>
    <row r="218" spans="1:21" s="1" customFormat="1" ht="22.5" customHeight="1" x14ac:dyDescent="0.25">
      <c r="A218" s="156"/>
      <c r="B218" s="151"/>
      <c r="C218" s="90" t="s">
        <v>7</v>
      </c>
      <c r="D218" s="59">
        <f t="shared" si="138"/>
        <v>480620.95399999997</v>
      </c>
      <c r="E218" s="59">
        <f>E223+E228+E233+E238+E243+E248+E253+E258+E263+E268+E273+E278+E283+E288+E293+E298+E303</f>
        <v>13962.656999999999</v>
      </c>
      <c r="F218" s="59">
        <f>F223+F263</f>
        <v>14295.16</v>
      </c>
      <c r="G218" s="59">
        <f t="shared" ref="G218:N218" si="142">G223+G228+G233+G238+G243+G248+G253+G258+G263+G268+G273+G278+G283+G288+G293+G298+G303</f>
        <v>16769.528999999999</v>
      </c>
      <c r="H218" s="59">
        <f t="shared" si="142"/>
        <v>19505.738000000001</v>
      </c>
      <c r="I218" s="59">
        <f t="shared" si="142"/>
        <v>21715.228000000003</v>
      </c>
      <c r="J218" s="59">
        <f t="shared" si="142"/>
        <v>22500.385999999999</v>
      </c>
      <c r="K218" s="59">
        <f t="shared" si="142"/>
        <v>62575.25</v>
      </c>
      <c r="L218" s="59">
        <f>L223+L228+L233+L238+L243+L248+L253+L258+L263+L268+L273+L278+L283+L288+L293+L298+L303+0.01</f>
        <v>59692.786</v>
      </c>
      <c r="M218" s="59">
        <f t="shared" si="142"/>
        <v>41466.120000000003</v>
      </c>
      <c r="N218" s="59">
        <f t="shared" si="142"/>
        <v>29071.1</v>
      </c>
      <c r="O218" s="59">
        <f t="shared" ref="O218:T218" si="143">O223+O228+O233+O238+O243+O248+O253+O258+O263+O268+O273+O278+O283+O288+O293+O298+O303</f>
        <v>22825</v>
      </c>
      <c r="P218" s="59">
        <f t="shared" si="143"/>
        <v>22825</v>
      </c>
      <c r="Q218" s="59">
        <f t="shared" si="143"/>
        <v>33354.25</v>
      </c>
      <c r="R218" s="59">
        <f t="shared" si="143"/>
        <v>33354.25</v>
      </c>
      <c r="S218" s="59">
        <f t="shared" si="143"/>
        <v>33354.25</v>
      </c>
      <c r="T218" s="59">
        <f t="shared" si="143"/>
        <v>33354.25</v>
      </c>
      <c r="U218" s="175"/>
    </row>
    <row r="219" spans="1:21" s="1" customFormat="1" ht="44.25" customHeight="1" x14ac:dyDescent="0.25">
      <c r="A219" s="157"/>
      <c r="B219" s="152"/>
      <c r="C219" s="90" t="s">
        <v>36</v>
      </c>
      <c r="D219" s="59">
        <f t="shared" si="138"/>
        <v>842.82999999999993</v>
      </c>
      <c r="E219" s="59">
        <v>0</v>
      </c>
      <c r="F219" s="59">
        <v>0</v>
      </c>
      <c r="G219" s="59">
        <v>421.4</v>
      </c>
      <c r="H219" s="59">
        <v>421.43</v>
      </c>
      <c r="I219" s="59">
        <v>0</v>
      </c>
      <c r="J219" s="59">
        <v>0</v>
      </c>
      <c r="K219" s="59">
        <v>0</v>
      </c>
      <c r="L219" s="59">
        <v>0</v>
      </c>
      <c r="M219" s="59">
        <v>0</v>
      </c>
      <c r="N219" s="59">
        <v>0</v>
      </c>
      <c r="O219" s="59">
        <v>0</v>
      </c>
      <c r="P219" s="59">
        <v>0</v>
      </c>
      <c r="Q219" s="59">
        <v>0</v>
      </c>
      <c r="R219" s="59">
        <v>0</v>
      </c>
      <c r="S219" s="59">
        <v>0</v>
      </c>
      <c r="T219" s="59">
        <v>0</v>
      </c>
      <c r="U219" s="175"/>
    </row>
    <row r="220" spans="1:21" ht="22.5" customHeight="1" x14ac:dyDescent="0.25">
      <c r="A220" s="144" t="s">
        <v>72</v>
      </c>
      <c r="B220" s="147" t="s">
        <v>37</v>
      </c>
      <c r="C220" s="91" t="s">
        <v>4</v>
      </c>
      <c r="D220" s="59">
        <f t="shared" si="138"/>
        <v>373734.74099999998</v>
      </c>
      <c r="E220" s="60">
        <f>E221+E222+E223+E224</f>
        <v>13229.790999999999</v>
      </c>
      <c r="F220" s="60">
        <f t="shared" ref="F220:G220" si="144">F221+F222+F223+F224</f>
        <v>12015.34</v>
      </c>
      <c r="G220" s="60">
        <f t="shared" si="144"/>
        <v>14471.453</v>
      </c>
      <c r="H220" s="60">
        <f>H221+H222+H223+H224</f>
        <v>17667.776000000002</v>
      </c>
      <c r="I220" s="60">
        <f t="shared" ref="I220:N220" si="145">I221+I222+I223+I224</f>
        <v>10020.415000000001</v>
      </c>
      <c r="J220" s="60">
        <f t="shared" si="145"/>
        <v>13286.593999999999</v>
      </c>
      <c r="K220" s="60">
        <f t="shared" si="145"/>
        <v>32139.06</v>
      </c>
      <c r="L220" s="60">
        <f t="shared" si="145"/>
        <v>26900.691999999999</v>
      </c>
      <c r="M220" s="60">
        <f t="shared" si="145"/>
        <v>25865.52</v>
      </c>
      <c r="N220" s="60">
        <f t="shared" si="145"/>
        <v>29071.1</v>
      </c>
      <c r="O220" s="60">
        <f t="shared" ref="O220:T220" si="146">O221+O222+O223+O224</f>
        <v>22825</v>
      </c>
      <c r="P220" s="60">
        <f t="shared" si="146"/>
        <v>22825</v>
      </c>
      <c r="Q220" s="60">
        <f t="shared" si="146"/>
        <v>33354.25</v>
      </c>
      <c r="R220" s="60">
        <f t="shared" si="146"/>
        <v>33354.25</v>
      </c>
      <c r="S220" s="60">
        <f t="shared" si="146"/>
        <v>33354.25</v>
      </c>
      <c r="T220" s="60">
        <f t="shared" si="146"/>
        <v>33354.25</v>
      </c>
      <c r="U220" s="175"/>
    </row>
    <row r="221" spans="1:21" ht="22.5" customHeight="1" x14ac:dyDescent="0.25">
      <c r="A221" s="145"/>
      <c r="B221" s="148"/>
      <c r="C221" s="91" t="s">
        <v>5</v>
      </c>
      <c r="D221" s="59">
        <f t="shared" si="138"/>
        <v>0</v>
      </c>
      <c r="E221" s="60">
        <v>0</v>
      </c>
      <c r="F221" s="60">
        <v>0</v>
      </c>
      <c r="G221" s="60">
        <v>0</v>
      </c>
      <c r="H221" s="60">
        <v>0</v>
      </c>
      <c r="I221" s="60">
        <v>0</v>
      </c>
      <c r="J221" s="60">
        <v>0</v>
      </c>
      <c r="K221" s="60">
        <v>0</v>
      </c>
      <c r="L221" s="60">
        <v>0</v>
      </c>
      <c r="M221" s="60">
        <v>0</v>
      </c>
      <c r="N221" s="60">
        <v>0</v>
      </c>
      <c r="O221" s="60">
        <v>0</v>
      </c>
      <c r="P221" s="60">
        <v>0</v>
      </c>
      <c r="Q221" s="60">
        <v>0</v>
      </c>
      <c r="R221" s="60">
        <v>0</v>
      </c>
      <c r="S221" s="60">
        <v>0</v>
      </c>
      <c r="T221" s="60">
        <v>0</v>
      </c>
      <c r="U221" s="175"/>
    </row>
    <row r="222" spans="1:21" ht="22.5" customHeight="1" x14ac:dyDescent="0.25">
      <c r="A222" s="145"/>
      <c r="B222" s="148"/>
      <c r="C222" s="91" t="s">
        <v>6</v>
      </c>
      <c r="D222" s="59">
        <f t="shared" si="138"/>
        <v>0</v>
      </c>
      <c r="E222" s="60">
        <v>0</v>
      </c>
      <c r="F222" s="60">
        <v>0</v>
      </c>
      <c r="G222" s="60">
        <v>0</v>
      </c>
      <c r="H222" s="60">
        <v>0</v>
      </c>
      <c r="I222" s="60">
        <v>0</v>
      </c>
      <c r="J222" s="60">
        <v>0</v>
      </c>
      <c r="K222" s="60">
        <v>0</v>
      </c>
      <c r="L222" s="60">
        <v>0</v>
      </c>
      <c r="M222" s="60">
        <v>0</v>
      </c>
      <c r="N222" s="60">
        <v>0</v>
      </c>
      <c r="O222" s="60">
        <v>0</v>
      </c>
      <c r="P222" s="60">
        <v>0</v>
      </c>
      <c r="Q222" s="60">
        <v>0</v>
      </c>
      <c r="R222" s="60">
        <v>0</v>
      </c>
      <c r="S222" s="60">
        <v>0</v>
      </c>
      <c r="T222" s="60">
        <v>0</v>
      </c>
      <c r="U222" s="175"/>
    </row>
    <row r="223" spans="1:21" ht="22.5" customHeight="1" x14ac:dyDescent="0.25">
      <c r="A223" s="145"/>
      <c r="B223" s="148"/>
      <c r="C223" s="91" t="s">
        <v>7</v>
      </c>
      <c r="D223" s="59">
        <f t="shared" si="138"/>
        <v>373734.74099999998</v>
      </c>
      <c r="E223" s="60">
        <v>13229.790999999999</v>
      </c>
      <c r="F223" s="60">
        <v>12015.34</v>
      </c>
      <c r="G223" s="60">
        <v>14471.453</v>
      </c>
      <c r="H223" s="60">
        <v>17667.776000000002</v>
      </c>
      <c r="I223" s="60">
        <v>10020.415000000001</v>
      </c>
      <c r="J223" s="60">
        <v>13286.593999999999</v>
      </c>
      <c r="K223" s="60">
        <v>32139.06</v>
      </c>
      <c r="L223" s="60">
        <v>26900.691999999999</v>
      </c>
      <c r="M223" s="60">
        <v>25865.52</v>
      </c>
      <c r="N223" s="59">
        <v>29071.1</v>
      </c>
      <c r="O223" s="60">
        <v>22825</v>
      </c>
      <c r="P223" s="60">
        <v>22825</v>
      </c>
      <c r="Q223" s="60">
        <v>33354.25</v>
      </c>
      <c r="R223" s="60">
        <v>33354.25</v>
      </c>
      <c r="S223" s="60">
        <v>33354.25</v>
      </c>
      <c r="T223" s="60">
        <v>33354.25</v>
      </c>
      <c r="U223" s="175"/>
    </row>
    <row r="224" spans="1:21" ht="22.5" customHeight="1" x14ac:dyDescent="0.25">
      <c r="A224" s="146"/>
      <c r="B224" s="149"/>
      <c r="C224" s="91" t="s">
        <v>8</v>
      </c>
      <c r="D224" s="59">
        <f t="shared" si="138"/>
        <v>0</v>
      </c>
      <c r="E224" s="60">
        <v>0</v>
      </c>
      <c r="F224" s="60">
        <v>0</v>
      </c>
      <c r="G224" s="60">
        <v>0</v>
      </c>
      <c r="H224" s="60">
        <v>0</v>
      </c>
      <c r="I224" s="60">
        <v>0</v>
      </c>
      <c r="J224" s="60">
        <v>0</v>
      </c>
      <c r="K224" s="60">
        <v>0</v>
      </c>
      <c r="L224" s="60">
        <v>0</v>
      </c>
      <c r="M224" s="60">
        <v>0</v>
      </c>
      <c r="N224" s="60">
        <v>0</v>
      </c>
      <c r="O224" s="60">
        <v>0</v>
      </c>
      <c r="P224" s="60">
        <v>0</v>
      </c>
      <c r="Q224" s="60">
        <v>0</v>
      </c>
      <c r="R224" s="60">
        <v>0</v>
      </c>
      <c r="S224" s="60">
        <v>0</v>
      </c>
      <c r="T224" s="60">
        <v>0</v>
      </c>
      <c r="U224" s="175"/>
    </row>
    <row r="225" spans="1:21" ht="22.5" customHeight="1" x14ac:dyDescent="0.25">
      <c r="A225" s="144" t="s">
        <v>73</v>
      </c>
      <c r="B225" s="147" t="s">
        <v>126</v>
      </c>
      <c r="C225" s="91" t="s">
        <v>4</v>
      </c>
      <c r="D225" s="59">
        <f t="shared" si="138"/>
        <v>20716.745999999999</v>
      </c>
      <c r="E225" s="60">
        <f>E226+E227+E228+E229</f>
        <v>0</v>
      </c>
      <c r="F225" s="60">
        <f t="shared" ref="F225:T225" si="147">F226+F227+F228+F229</f>
        <v>0</v>
      </c>
      <c r="G225" s="60">
        <f t="shared" si="147"/>
        <v>0</v>
      </c>
      <c r="H225" s="60">
        <f t="shared" si="147"/>
        <v>0</v>
      </c>
      <c r="I225" s="60">
        <f t="shared" si="147"/>
        <v>8224.8159999999989</v>
      </c>
      <c r="J225" s="60">
        <f t="shared" si="147"/>
        <v>12491.93</v>
      </c>
      <c r="K225" s="60">
        <f t="shared" si="147"/>
        <v>0</v>
      </c>
      <c r="L225" s="60">
        <f t="shared" si="147"/>
        <v>0</v>
      </c>
      <c r="M225" s="60">
        <f t="shared" si="147"/>
        <v>0</v>
      </c>
      <c r="N225" s="60">
        <f t="shared" si="147"/>
        <v>0</v>
      </c>
      <c r="O225" s="60">
        <f t="shared" si="147"/>
        <v>0</v>
      </c>
      <c r="P225" s="60">
        <f t="shared" si="147"/>
        <v>0</v>
      </c>
      <c r="Q225" s="60">
        <f t="shared" si="147"/>
        <v>0</v>
      </c>
      <c r="R225" s="60">
        <f t="shared" si="147"/>
        <v>0</v>
      </c>
      <c r="S225" s="60">
        <f t="shared" si="147"/>
        <v>0</v>
      </c>
      <c r="T225" s="60">
        <f t="shared" si="147"/>
        <v>0</v>
      </c>
      <c r="U225" s="175"/>
    </row>
    <row r="226" spans="1:21" ht="22.5" customHeight="1" x14ac:dyDescent="0.25">
      <c r="A226" s="145"/>
      <c r="B226" s="148"/>
      <c r="C226" s="91" t="s">
        <v>5</v>
      </c>
      <c r="D226" s="59">
        <f t="shared" si="138"/>
        <v>0</v>
      </c>
      <c r="E226" s="60">
        <v>0</v>
      </c>
      <c r="F226" s="60">
        <v>0</v>
      </c>
      <c r="G226" s="60">
        <v>0</v>
      </c>
      <c r="H226" s="60">
        <v>0</v>
      </c>
      <c r="I226" s="60">
        <v>0</v>
      </c>
      <c r="J226" s="60">
        <v>0</v>
      </c>
      <c r="K226" s="60">
        <v>0</v>
      </c>
      <c r="L226" s="60">
        <v>0</v>
      </c>
      <c r="M226" s="60">
        <v>0</v>
      </c>
      <c r="N226" s="60">
        <v>0</v>
      </c>
      <c r="O226" s="60">
        <v>0</v>
      </c>
      <c r="P226" s="60">
        <v>0</v>
      </c>
      <c r="Q226" s="60">
        <v>0</v>
      </c>
      <c r="R226" s="60">
        <v>0</v>
      </c>
      <c r="S226" s="60">
        <v>0</v>
      </c>
      <c r="T226" s="60">
        <v>0</v>
      </c>
      <c r="U226" s="175"/>
    </row>
    <row r="227" spans="1:21" ht="22.5" customHeight="1" x14ac:dyDescent="0.25">
      <c r="A227" s="145"/>
      <c r="B227" s="148"/>
      <c r="C227" s="91" t="s">
        <v>6</v>
      </c>
      <c r="D227" s="59">
        <f t="shared" si="138"/>
        <v>19680.909</v>
      </c>
      <c r="E227" s="60">
        <v>0</v>
      </c>
      <c r="F227" s="60">
        <v>0</v>
      </c>
      <c r="G227" s="60">
        <v>0</v>
      </c>
      <c r="H227" s="60">
        <v>0</v>
      </c>
      <c r="I227" s="60">
        <v>7813.5749999999998</v>
      </c>
      <c r="J227" s="60">
        <v>11867.334000000001</v>
      </c>
      <c r="K227" s="60">
        <v>0</v>
      </c>
      <c r="L227" s="60">
        <v>0</v>
      </c>
      <c r="M227" s="60">
        <v>0</v>
      </c>
      <c r="N227" s="60">
        <v>0</v>
      </c>
      <c r="O227" s="60">
        <v>0</v>
      </c>
      <c r="P227" s="60">
        <v>0</v>
      </c>
      <c r="Q227" s="60">
        <v>0</v>
      </c>
      <c r="R227" s="60">
        <v>0</v>
      </c>
      <c r="S227" s="60">
        <v>0</v>
      </c>
      <c r="T227" s="60">
        <v>0</v>
      </c>
      <c r="U227" s="175"/>
    </row>
    <row r="228" spans="1:21" ht="22.5" customHeight="1" x14ac:dyDescent="0.25">
      <c r="A228" s="145"/>
      <c r="B228" s="148"/>
      <c r="C228" s="91" t="s">
        <v>7</v>
      </c>
      <c r="D228" s="59">
        <f t="shared" si="138"/>
        <v>1035.837</v>
      </c>
      <c r="E228" s="60">
        <v>0</v>
      </c>
      <c r="F228" s="60">
        <v>0</v>
      </c>
      <c r="G228" s="60">
        <v>0</v>
      </c>
      <c r="H228" s="60">
        <v>0</v>
      </c>
      <c r="I228" s="60">
        <v>411.24099999999999</v>
      </c>
      <c r="J228" s="60">
        <v>624.596</v>
      </c>
      <c r="K228" s="60">
        <v>0</v>
      </c>
      <c r="L228" s="60">
        <v>0</v>
      </c>
      <c r="M228" s="60">
        <v>0</v>
      </c>
      <c r="N228" s="60">
        <v>0</v>
      </c>
      <c r="O228" s="60">
        <v>0</v>
      </c>
      <c r="P228" s="60">
        <v>0</v>
      </c>
      <c r="Q228" s="60">
        <v>0</v>
      </c>
      <c r="R228" s="60">
        <v>0</v>
      </c>
      <c r="S228" s="60">
        <v>0</v>
      </c>
      <c r="T228" s="60">
        <v>0</v>
      </c>
      <c r="U228" s="175"/>
    </row>
    <row r="229" spans="1:21" ht="22.5" customHeight="1" x14ac:dyDescent="0.25">
      <c r="A229" s="146"/>
      <c r="B229" s="149"/>
      <c r="C229" s="91" t="s">
        <v>8</v>
      </c>
      <c r="D229" s="59">
        <f t="shared" si="138"/>
        <v>0</v>
      </c>
      <c r="E229" s="60">
        <v>0</v>
      </c>
      <c r="F229" s="60">
        <v>0</v>
      </c>
      <c r="G229" s="60">
        <v>0</v>
      </c>
      <c r="H229" s="60">
        <v>0</v>
      </c>
      <c r="I229" s="60">
        <v>0</v>
      </c>
      <c r="J229" s="60">
        <v>0</v>
      </c>
      <c r="K229" s="60">
        <v>0</v>
      </c>
      <c r="L229" s="60">
        <v>0</v>
      </c>
      <c r="M229" s="60">
        <v>0</v>
      </c>
      <c r="N229" s="60">
        <v>0</v>
      </c>
      <c r="O229" s="60">
        <v>0</v>
      </c>
      <c r="P229" s="60">
        <v>0</v>
      </c>
      <c r="Q229" s="60">
        <v>0</v>
      </c>
      <c r="R229" s="60">
        <v>0</v>
      </c>
      <c r="S229" s="60">
        <v>0</v>
      </c>
      <c r="T229" s="60">
        <v>0</v>
      </c>
      <c r="U229" s="175"/>
    </row>
    <row r="230" spans="1:21" ht="22.5" customHeight="1" x14ac:dyDescent="0.25">
      <c r="A230" s="144" t="s">
        <v>74</v>
      </c>
      <c r="B230" s="177" t="s">
        <v>132</v>
      </c>
      <c r="C230" s="91" t="s">
        <v>4</v>
      </c>
      <c r="D230" s="59">
        <f t="shared" si="138"/>
        <v>249.99</v>
      </c>
      <c r="E230" s="60">
        <f>E231+E232+E233+E234</f>
        <v>0</v>
      </c>
      <c r="F230" s="60">
        <f t="shared" ref="F230:T230" si="148">F231+F232+F233+F234</f>
        <v>0</v>
      </c>
      <c r="G230" s="60">
        <f t="shared" si="148"/>
        <v>0</v>
      </c>
      <c r="H230" s="60">
        <f t="shared" si="148"/>
        <v>0</v>
      </c>
      <c r="I230" s="60">
        <f t="shared" si="148"/>
        <v>0</v>
      </c>
      <c r="J230" s="60">
        <f t="shared" si="148"/>
        <v>0</v>
      </c>
      <c r="K230" s="60">
        <f t="shared" si="148"/>
        <v>249.99</v>
      </c>
      <c r="L230" s="60">
        <f t="shared" si="148"/>
        <v>0</v>
      </c>
      <c r="M230" s="60">
        <f t="shared" si="148"/>
        <v>0</v>
      </c>
      <c r="N230" s="60">
        <f t="shared" si="148"/>
        <v>0</v>
      </c>
      <c r="O230" s="60">
        <f t="shared" si="148"/>
        <v>0</v>
      </c>
      <c r="P230" s="60">
        <f t="shared" si="148"/>
        <v>0</v>
      </c>
      <c r="Q230" s="60">
        <f t="shared" si="148"/>
        <v>0</v>
      </c>
      <c r="R230" s="60">
        <f t="shared" si="148"/>
        <v>0</v>
      </c>
      <c r="S230" s="60">
        <f t="shared" si="148"/>
        <v>0</v>
      </c>
      <c r="T230" s="60">
        <f t="shared" si="148"/>
        <v>0</v>
      </c>
      <c r="U230" s="175"/>
    </row>
    <row r="231" spans="1:21" ht="22.5" customHeight="1" x14ac:dyDescent="0.25">
      <c r="A231" s="145"/>
      <c r="B231" s="148"/>
      <c r="C231" s="91" t="s">
        <v>5</v>
      </c>
      <c r="D231" s="59">
        <f t="shared" si="138"/>
        <v>0</v>
      </c>
      <c r="E231" s="60">
        <v>0</v>
      </c>
      <c r="F231" s="60">
        <v>0</v>
      </c>
      <c r="G231" s="60">
        <v>0</v>
      </c>
      <c r="H231" s="60">
        <v>0</v>
      </c>
      <c r="I231" s="61">
        <v>0</v>
      </c>
      <c r="J231" s="61">
        <v>0</v>
      </c>
      <c r="K231" s="61">
        <v>0</v>
      </c>
      <c r="L231" s="61">
        <v>0</v>
      </c>
      <c r="M231" s="61">
        <v>0</v>
      </c>
      <c r="N231" s="61">
        <v>0</v>
      </c>
      <c r="O231" s="61">
        <v>0</v>
      </c>
      <c r="P231" s="61">
        <v>0</v>
      </c>
      <c r="Q231" s="61">
        <v>0</v>
      </c>
      <c r="R231" s="61">
        <v>0</v>
      </c>
      <c r="S231" s="61">
        <v>0</v>
      </c>
      <c r="T231" s="61">
        <v>0</v>
      </c>
      <c r="U231" s="175"/>
    </row>
    <row r="232" spans="1:21" ht="22.5" customHeight="1" x14ac:dyDescent="0.25">
      <c r="A232" s="145"/>
      <c r="B232" s="148"/>
      <c r="C232" s="91" t="s">
        <v>6</v>
      </c>
      <c r="D232" s="59">
        <f t="shared" si="138"/>
        <v>0</v>
      </c>
      <c r="E232" s="60">
        <v>0</v>
      </c>
      <c r="F232" s="60">
        <v>0</v>
      </c>
      <c r="G232" s="60">
        <v>0</v>
      </c>
      <c r="H232" s="60">
        <v>0</v>
      </c>
      <c r="I232" s="60">
        <v>0</v>
      </c>
      <c r="J232" s="60">
        <v>0</v>
      </c>
      <c r="K232" s="60">
        <v>0</v>
      </c>
      <c r="L232" s="60">
        <v>0</v>
      </c>
      <c r="M232" s="60">
        <v>0</v>
      </c>
      <c r="N232" s="60">
        <v>0</v>
      </c>
      <c r="O232" s="60">
        <v>0</v>
      </c>
      <c r="P232" s="60">
        <v>0</v>
      </c>
      <c r="Q232" s="60">
        <v>0</v>
      </c>
      <c r="R232" s="60">
        <v>0</v>
      </c>
      <c r="S232" s="60">
        <v>0</v>
      </c>
      <c r="T232" s="60">
        <v>0</v>
      </c>
      <c r="U232" s="175"/>
    </row>
    <row r="233" spans="1:21" ht="22.5" customHeight="1" x14ac:dyDescent="0.25">
      <c r="A233" s="145"/>
      <c r="B233" s="148"/>
      <c r="C233" s="91" t="s">
        <v>20</v>
      </c>
      <c r="D233" s="59">
        <f t="shared" si="138"/>
        <v>249.99</v>
      </c>
      <c r="E233" s="60">
        <v>0</v>
      </c>
      <c r="F233" s="60">
        <v>0</v>
      </c>
      <c r="G233" s="60">
        <v>0</v>
      </c>
      <c r="H233" s="60">
        <v>0</v>
      </c>
      <c r="I233" s="60">
        <v>0</v>
      </c>
      <c r="J233" s="60">
        <v>0</v>
      </c>
      <c r="K233" s="60">
        <v>249.99</v>
      </c>
      <c r="L233" s="60">
        <v>0</v>
      </c>
      <c r="M233" s="60">
        <v>0</v>
      </c>
      <c r="N233" s="60">
        <v>0</v>
      </c>
      <c r="O233" s="60">
        <v>0</v>
      </c>
      <c r="P233" s="60">
        <v>0</v>
      </c>
      <c r="Q233" s="60">
        <v>0</v>
      </c>
      <c r="R233" s="60">
        <v>0</v>
      </c>
      <c r="S233" s="60">
        <v>0</v>
      </c>
      <c r="T233" s="60">
        <v>0</v>
      </c>
      <c r="U233" s="175"/>
    </row>
    <row r="234" spans="1:21" ht="22.5" customHeight="1" x14ac:dyDescent="0.25">
      <c r="A234" s="146"/>
      <c r="B234" s="149"/>
      <c r="C234" s="91" t="s">
        <v>22</v>
      </c>
      <c r="D234" s="59">
        <f t="shared" si="138"/>
        <v>0</v>
      </c>
      <c r="E234" s="60">
        <v>0</v>
      </c>
      <c r="F234" s="60">
        <v>0</v>
      </c>
      <c r="G234" s="60">
        <v>0</v>
      </c>
      <c r="H234" s="60">
        <v>0</v>
      </c>
      <c r="I234" s="60">
        <v>0</v>
      </c>
      <c r="J234" s="60">
        <v>0</v>
      </c>
      <c r="K234" s="60">
        <v>0</v>
      </c>
      <c r="L234" s="60">
        <v>0</v>
      </c>
      <c r="M234" s="60">
        <v>0</v>
      </c>
      <c r="N234" s="60">
        <v>0</v>
      </c>
      <c r="O234" s="60">
        <v>0</v>
      </c>
      <c r="P234" s="60">
        <v>0</v>
      </c>
      <c r="Q234" s="60">
        <v>0</v>
      </c>
      <c r="R234" s="60">
        <v>0</v>
      </c>
      <c r="S234" s="60">
        <v>0</v>
      </c>
      <c r="T234" s="60">
        <v>0</v>
      </c>
      <c r="U234" s="175"/>
    </row>
    <row r="235" spans="1:21" ht="22.5" customHeight="1" x14ac:dyDescent="0.25">
      <c r="A235" s="144" t="s">
        <v>75</v>
      </c>
      <c r="B235" s="147" t="s">
        <v>212</v>
      </c>
      <c r="C235" s="91" t="s">
        <v>4</v>
      </c>
      <c r="D235" s="59">
        <f t="shared" si="138"/>
        <v>766.11</v>
      </c>
      <c r="E235" s="60">
        <f>E236+E237+E238+E239</f>
        <v>0</v>
      </c>
      <c r="F235" s="60">
        <f t="shared" ref="F235:T235" si="149">F236+F237+F238+F239</f>
        <v>0</v>
      </c>
      <c r="G235" s="60">
        <f t="shared" si="149"/>
        <v>0</v>
      </c>
      <c r="H235" s="60">
        <f t="shared" si="149"/>
        <v>0</v>
      </c>
      <c r="I235" s="60">
        <f t="shared" si="149"/>
        <v>0</v>
      </c>
      <c r="J235" s="60">
        <f t="shared" si="149"/>
        <v>0</v>
      </c>
      <c r="K235" s="60">
        <f t="shared" si="149"/>
        <v>766.11</v>
      </c>
      <c r="L235" s="60">
        <f t="shared" si="149"/>
        <v>0</v>
      </c>
      <c r="M235" s="60">
        <f t="shared" si="149"/>
        <v>0</v>
      </c>
      <c r="N235" s="60">
        <f t="shared" si="149"/>
        <v>0</v>
      </c>
      <c r="O235" s="60">
        <f t="shared" si="149"/>
        <v>0</v>
      </c>
      <c r="P235" s="60">
        <f t="shared" si="149"/>
        <v>0</v>
      </c>
      <c r="Q235" s="60">
        <f t="shared" si="149"/>
        <v>0</v>
      </c>
      <c r="R235" s="60">
        <f t="shared" si="149"/>
        <v>0</v>
      </c>
      <c r="S235" s="60">
        <f t="shared" si="149"/>
        <v>0</v>
      </c>
      <c r="T235" s="60">
        <f t="shared" si="149"/>
        <v>0</v>
      </c>
      <c r="U235" s="175"/>
    </row>
    <row r="236" spans="1:21" ht="22.5" customHeight="1" x14ac:dyDescent="0.25">
      <c r="A236" s="145"/>
      <c r="B236" s="148"/>
      <c r="C236" s="91" t="s">
        <v>5</v>
      </c>
      <c r="D236" s="59">
        <f t="shared" si="138"/>
        <v>0</v>
      </c>
      <c r="E236" s="60">
        <v>0</v>
      </c>
      <c r="F236" s="60">
        <v>0</v>
      </c>
      <c r="G236" s="60">
        <v>0</v>
      </c>
      <c r="H236" s="60">
        <v>0</v>
      </c>
      <c r="I236" s="60">
        <v>0</v>
      </c>
      <c r="J236" s="60">
        <v>0</v>
      </c>
      <c r="K236" s="60">
        <v>0</v>
      </c>
      <c r="L236" s="60">
        <v>0</v>
      </c>
      <c r="M236" s="60">
        <v>0</v>
      </c>
      <c r="N236" s="60">
        <v>0</v>
      </c>
      <c r="O236" s="60">
        <v>0</v>
      </c>
      <c r="P236" s="60">
        <v>0</v>
      </c>
      <c r="Q236" s="60">
        <v>0</v>
      </c>
      <c r="R236" s="60">
        <v>0</v>
      </c>
      <c r="S236" s="60">
        <v>0</v>
      </c>
      <c r="T236" s="60">
        <v>0</v>
      </c>
      <c r="U236" s="175"/>
    </row>
    <row r="237" spans="1:21" ht="22.5" customHeight="1" x14ac:dyDescent="0.25">
      <c r="A237" s="145"/>
      <c r="B237" s="148"/>
      <c r="C237" s="91" t="s">
        <v>6</v>
      </c>
      <c r="D237" s="59">
        <f t="shared" si="138"/>
        <v>0</v>
      </c>
      <c r="E237" s="60">
        <v>0</v>
      </c>
      <c r="F237" s="60">
        <v>0</v>
      </c>
      <c r="G237" s="60">
        <v>0</v>
      </c>
      <c r="H237" s="60">
        <v>0</v>
      </c>
      <c r="I237" s="60">
        <v>0</v>
      </c>
      <c r="J237" s="60">
        <v>0</v>
      </c>
      <c r="K237" s="60">
        <v>0</v>
      </c>
      <c r="L237" s="60">
        <v>0</v>
      </c>
      <c r="M237" s="60">
        <v>0</v>
      </c>
      <c r="N237" s="60">
        <v>0</v>
      </c>
      <c r="O237" s="60">
        <v>0</v>
      </c>
      <c r="P237" s="60">
        <v>0</v>
      </c>
      <c r="Q237" s="60">
        <v>0</v>
      </c>
      <c r="R237" s="60">
        <v>0</v>
      </c>
      <c r="S237" s="60">
        <v>0</v>
      </c>
      <c r="T237" s="60">
        <v>0</v>
      </c>
      <c r="U237" s="175"/>
    </row>
    <row r="238" spans="1:21" ht="22.5" customHeight="1" x14ac:dyDescent="0.25">
      <c r="A238" s="145"/>
      <c r="B238" s="148"/>
      <c r="C238" s="91" t="s">
        <v>20</v>
      </c>
      <c r="D238" s="59">
        <f t="shared" si="138"/>
        <v>766.11</v>
      </c>
      <c r="E238" s="60">
        <v>0</v>
      </c>
      <c r="F238" s="60">
        <v>0</v>
      </c>
      <c r="G238" s="60">
        <v>0</v>
      </c>
      <c r="H238" s="60">
        <v>0</v>
      </c>
      <c r="I238" s="60">
        <v>0</v>
      </c>
      <c r="J238" s="60">
        <v>0</v>
      </c>
      <c r="K238" s="60">
        <v>766.11</v>
      </c>
      <c r="L238" s="60">
        <v>0</v>
      </c>
      <c r="M238" s="60">
        <v>0</v>
      </c>
      <c r="N238" s="60">
        <v>0</v>
      </c>
      <c r="O238" s="60">
        <v>0</v>
      </c>
      <c r="P238" s="60">
        <v>0</v>
      </c>
      <c r="Q238" s="60">
        <v>0</v>
      </c>
      <c r="R238" s="60">
        <v>0</v>
      </c>
      <c r="S238" s="60">
        <v>0</v>
      </c>
      <c r="T238" s="60">
        <v>0</v>
      </c>
      <c r="U238" s="175"/>
    </row>
    <row r="239" spans="1:21" ht="22.5" customHeight="1" x14ac:dyDescent="0.25">
      <c r="A239" s="146"/>
      <c r="B239" s="149"/>
      <c r="C239" s="91" t="s">
        <v>22</v>
      </c>
      <c r="D239" s="59">
        <f t="shared" si="138"/>
        <v>0</v>
      </c>
      <c r="E239" s="60">
        <v>0</v>
      </c>
      <c r="F239" s="60">
        <v>0</v>
      </c>
      <c r="G239" s="60">
        <v>0</v>
      </c>
      <c r="H239" s="60">
        <v>0</v>
      </c>
      <c r="I239" s="60">
        <v>0</v>
      </c>
      <c r="J239" s="60">
        <v>0</v>
      </c>
      <c r="K239" s="60">
        <v>0</v>
      </c>
      <c r="L239" s="60">
        <v>0</v>
      </c>
      <c r="M239" s="60">
        <v>0</v>
      </c>
      <c r="N239" s="60">
        <v>0</v>
      </c>
      <c r="O239" s="60">
        <v>0</v>
      </c>
      <c r="P239" s="60">
        <v>0</v>
      </c>
      <c r="Q239" s="60">
        <v>0</v>
      </c>
      <c r="R239" s="60">
        <v>0</v>
      </c>
      <c r="S239" s="60">
        <v>0</v>
      </c>
      <c r="T239" s="60">
        <v>0</v>
      </c>
      <c r="U239" s="175"/>
    </row>
    <row r="240" spans="1:21" ht="22.5" customHeight="1" x14ac:dyDescent="0.25">
      <c r="A240" s="144" t="s">
        <v>76</v>
      </c>
      <c r="B240" s="147" t="s">
        <v>38</v>
      </c>
      <c r="C240" s="91" t="s">
        <v>4</v>
      </c>
      <c r="D240" s="59">
        <f t="shared" si="138"/>
        <v>30</v>
      </c>
      <c r="E240" s="60">
        <f>E241+E242+E243+E244</f>
        <v>30</v>
      </c>
      <c r="F240" s="60">
        <f t="shared" ref="F240:T240" si="150">F241+F242+F243+F244</f>
        <v>0</v>
      </c>
      <c r="G240" s="60">
        <f t="shared" si="150"/>
        <v>0</v>
      </c>
      <c r="H240" s="60">
        <f t="shared" si="150"/>
        <v>0</v>
      </c>
      <c r="I240" s="60">
        <f t="shared" si="150"/>
        <v>0</v>
      </c>
      <c r="J240" s="60">
        <f t="shared" si="150"/>
        <v>0</v>
      </c>
      <c r="K240" s="60">
        <f t="shared" si="150"/>
        <v>0</v>
      </c>
      <c r="L240" s="60">
        <f t="shared" si="150"/>
        <v>0</v>
      </c>
      <c r="M240" s="60">
        <f t="shared" si="150"/>
        <v>0</v>
      </c>
      <c r="N240" s="60">
        <f t="shared" si="150"/>
        <v>0</v>
      </c>
      <c r="O240" s="60">
        <f t="shared" si="150"/>
        <v>0</v>
      </c>
      <c r="P240" s="60">
        <f t="shared" si="150"/>
        <v>0</v>
      </c>
      <c r="Q240" s="60">
        <f t="shared" si="150"/>
        <v>0</v>
      </c>
      <c r="R240" s="60">
        <f t="shared" si="150"/>
        <v>0</v>
      </c>
      <c r="S240" s="60">
        <f t="shared" si="150"/>
        <v>0</v>
      </c>
      <c r="T240" s="60">
        <f t="shared" si="150"/>
        <v>0</v>
      </c>
      <c r="U240" s="175"/>
    </row>
    <row r="241" spans="1:21" ht="22.5" customHeight="1" x14ac:dyDescent="0.25">
      <c r="A241" s="145"/>
      <c r="B241" s="148"/>
      <c r="C241" s="91" t="s">
        <v>5</v>
      </c>
      <c r="D241" s="59">
        <f t="shared" si="138"/>
        <v>0</v>
      </c>
      <c r="E241" s="60">
        <v>0</v>
      </c>
      <c r="F241" s="60">
        <v>0</v>
      </c>
      <c r="G241" s="60">
        <v>0</v>
      </c>
      <c r="H241" s="60">
        <v>0</v>
      </c>
      <c r="I241" s="60">
        <v>0</v>
      </c>
      <c r="J241" s="60">
        <v>0</v>
      </c>
      <c r="K241" s="60">
        <v>0</v>
      </c>
      <c r="L241" s="60">
        <v>0</v>
      </c>
      <c r="M241" s="60">
        <v>0</v>
      </c>
      <c r="N241" s="60">
        <v>0</v>
      </c>
      <c r="O241" s="60">
        <v>0</v>
      </c>
      <c r="P241" s="60">
        <v>0</v>
      </c>
      <c r="Q241" s="60">
        <v>0</v>
      </c>
      <c r="R241" s="60">
        <v>0</v>
      </c>
      <c r="S241" s="60">
        <v>0</v>
      </c>
      <c r="T241" s="60">
        <v>0</v>
      </c>
      <c r="U241" s="175"/>
    </row>
    <row r="242" spans="1:21" ht="22.5" customHeight="1" x14ac:dyDescent="0.25">
      <c r="A242" s="145"/>
      <c r="B242" s="148"/>
      <c r="C242" s="91" t="s">
        <v>6</v>
      </c>
      <c r="D242" s="59">
        <f t="shared" si="138"/>
        <v>0</v>
      </c>
      <c r="E242" s="60">
        <v>0</v>
      </c>
      <c r="F242" s="60">
        <v>0</v>
      </c>
      <c r="G242" s="60">
        <v>0</v>
      </c>
      <c r="H242" s="60">
        <v>0</v>
      </c>
      <c r="I242" s="60">
        <v>0</v>
      </c>
      <c r="J242" s="60">
        <v>0</v>
      </c>
      <c r="K242" s="60">
        <v>0</v>
      </c>
      <c r="L242" s="60">
        <v>0</v>
      </c>
      <c r="M242" s="60">
        <v>0</v>
      </c>
      <c r="N242" s="60">
        <v>0</v>
      </c>
      <c r="O242" s="60">
        <v>0</v>
      </c>
      <c r="P242" s="60">
        <v>0</v>
      </c>
      <c r="Q242" s="60">
        <v>0</v>
      </c>
      <c r="R242" s="60">
        <v>0</v>
      </c>
      <c r="S242" s="60">
        <v>0</v>
      </c>
      <c r="T242" s="60">
        <v>0</v>
      </c>
      <c r="U242" s="175"/>
    </row>
    <row r="243" spans="1:21" ht="22.5" customHeight="1" x14ac:dyDescent="0.25">
      <c r="A243" s="145"/>
      <c r="B243" s="148"/>
      <c r="C243" s="91" t="s">
        <v>7</v>
      </c>
      <c r="D243" s="59">
        <f t="shared" si="138"/>
        <v>30</v>
      </c>
      <c r="E243" s="60">
        <v>30</v>
      </c>
      <c r="F243" s="60">
        <v>0</v>
      </c>
      <c r="G243" s="60">
        <v>0</v>
      </c>
      <c r="H243" s="60">
        <v>0</v>
      </c>
      <c r="I243" s="60">
        <v>0</v>
      </c>
      <c r="J243" s="60">
        <v>0</v>
      </c>
      <c r="K243" s="60">
        <v>0</v>
      </c>
      <c r="L243" s="60">
        <v>0</v>
      </c>
      <c r="M243" s="60">
        <v>0</v>
      </c>
      <c r="N243" s="60">
        <v>0</v>
      </c>
      <c r="O243" s="60">
        <v>0</v>
      </c>
      <c r="P243" s="60">
        <v>0</v>
      </c>
      <c r="Q243" s="60">
        <v>0</v>
      </c>
      <c r="R243" s="60">
        <v>0</v>
      </c>
      <c r="S243" s="60">
        <v>0</v>
      </c>
      <c r="T243" s="60">
        <v>0</v>
      </c>
      <c r="U243" s="175"/>
    </row>
    <row r="244" spans="1:21" ht="22.5" customHeight="1" x14ac:dyDescent="0.25">
      <c r="A244" s="146"/>
      <c r="B244" s="149"/>
      <c r="C244" s="91" t="s">
        <v>8</v>
      </c>
      <c r="D244" s="59">
        <f t="shared" si="138"/>
        <v>0</v>
      </c>
      <c r="E244" s="60">
        <v>0</v>
      </c>
      <c r="F244" s="60">
        <v>0</v>
      </c>
      <c r="G244" s="60">
        <v>0</v>
      </c>
      <c r="H244" s="60">
        <v>0</v>
      </c>
      <c r="I244" s="60">
        <v>0</v>
      </c>
      <c r="J244" s="60">
        <v>0</v>
      </c>
      <c r="K244" s="60">
        <v>0</v>
      </c>
      <c r="L244" s="60">
        <v>0</v>
      </c>
      <c r="M244" s="60">
        <v>0</v>
      </c>
      <c r="N244" s="60">
        <v>0</v>
      </c>
      <c r="O244" s="60">
        <v>0</v>
      </c>
      <c r="P244" s="60">
        <v>0</v>
      </c>
      <c r="Q244" s="60">
        <v>0</v>
      </c>
      <c r="R244" s="60">
        <v>0</v>
      </c>
      <c r="S244" s="60">
        <v>0</v>
      </c>
      <c r="T244" s="60">
        <v>0</v>
      </c>
      <c r="U244" s="175"/>
    </row>
    <row r="245" spans="1:21" ht="22.5" customHeight="1" x14ac:dyDescent="0.25">
      <c r="A245" s="144" t="s">
        <v>77</v>
      </c>
      <c r="B245" s="147" t="s">
        <v>13</v>
      </c>
      <c r="C245" s="91" t="s">
        <v>4</v>
      </c>
      <c r="D245" s="59">
        <f t="shared" si="138"/>
        <v>141.21700000000001</v>
      </c>
      <c r="E245" s="60">
        <f>E246+E247+E248+E249</f>
        <v>141.21700000000001</v>
      </c>
      <c r="F245" s="60">
        <f t="shared" ref="F245:T245" si="151">F246+F247+F248+F249</f>
        <v>0</v>
      </c>
      <c r="G245" s="60">
        <f t="shared" si="151"/>
        <v>0</v>
      </c>
      <c r="H245" s="60">
        <f t="shared" si="151"/>
        <v>0</v>
      </c>
      <c r="I245" s="60">
        <f t="shared" si="151"/>
        <v>0</v>
      </c>
      <c r="J245" s="60">
        <f t="shared" si="151"/>
        <v>0</v>
      </c>
      <c r="K245" s="60">
        <f t="shared" si="151"/>
        <v>0</v>
      </c>
      <c r="L245" s="60">
        <f t="shared" si="151"/>
        <v>0</v>
      </c>
      <c r="M245" s="60">
        <f t="shared" si="151"/>
        <v>0</v>
      </c>
      <c r="N245" s="60">
        <f t="shared" si="151"/>
        <v>0</v>
      </c>
      <c r="O245" s="60">
        <f t="shared" si="151"/>
        <v>0</v>
      </c>
      <c r="P245" s="60">
        <f t="shared" si="151"/>
        <v>0</v>
      </c>
      <c r="Q245" s="60">
        <f t="shared" si="151"/>
        <v>0</v>
      </c>
      <c r="R245" s="60">
        <f t="shared" si="151"/>
        <v>0</v>
      </c>
      <c r="S245" s="60">
        <f t="shared" si="151"/>
        <v>0</v>
      </c>
      <c r="T245" s="60">
        <f t="shared" si="151"/>
        <v>0</v>
      </c>
      <c r="U245" s="175"/>
    </row>
    <row r="246" spans="1:21" ht="22.5" customHeight="1" x14ac:dyDescent="0.25">
      <c r="A246" s="145"/>
      <c r="B246" s="148"/>
      <c r="C246" s="91" t="s">
        <v>5</v>
      </c>
      <c r="D246" s="59">
        <f t="shared" si="138"/>
        <v>99.9</v>
      </c>
      <c r="E246" s="60">
        <v>99.9</v>
      </c>
      <c r="F246" s="60">
        <v>0</v>
      </c>
      <c r="G246" s="60">
        <v>0</v>
      </c>
      <c r="H246" s="60">
        <v>0</v>
      </c>
      <c r="I246" s="60">
        <v>0</v>
      </c>
      <c r="J246" s="60">
        <v>0</v>
      </c>
      <c r="K246" s="60">
        <v>0</v>
      </c>
      <c r="L246" s="60">
        <v>0</v>
      </c>
      <c r="M246" s="60">
        <v>0</v>
      </c>
      <c r="N246" s="60">
        <v>0</v>
      </c>
      <c r="O246" s="60">
        <v>0</v>
      </c>
      <c r="P246" s="60">
        <v>0</v>
      </c>
      <c r="Q246" s="60">
        <v>0</v>
      </c>
      <c r="R246" s="60">
        <v>0</v>
      </c>
      <c r="S246" s="60">
        <v>0</v>
      </c>
      <c r="T246" s="60">
        <v>0</v>
      </c>
      <c r="U246" s="175"/>
    </row>
    <row r="247" spans="1:21" ht="22.5" customHeight="1" x14ac:dyDescent="0.25">
      <c r="A247" s="145"/>
      <c r="B247" s="148"/>
      <c r="C247" s="91" t="s">
        <v>6</v>
      </c>
      <c r="D247" s="59">
        <f t="shared" si="138"/>
        <v>0</v>
      </c>
      <c r="E247" s="60">
        <v>0</v>
      </c>
      <c r="F247" s="60">
        <v>0</v>
      </c>
      <c r="G247" s="60">
        <v>0</v>
      </c>
      <c r="H247" s="60">
        <v>0</v>
      </c>
      <c r="I247" s="60">
        <v>0</v>
      </c>
      <c r="J247" s="60">
        <v>0</v>
      </c>
      <c r="K247" s="60">
        <v>0</v>
      </c>
      <c r="L247" s="60">
        <v>0</v>
      </c>
      <c r="M247" s="60">
        <v>0</v>
      </c>
      <c r="N247" s="60">
        <v>0</v>
      </c>
      <c r="O247" s="60">
        <v>0</v>
      </c>
      <c r="P247" s="60">
        <v>0</v>
      </c>
      <c r="Q247" s="60">
        <v>0</v>
      </c>
      <c r="R247" s="60">
        <v>0</v>
      </c>
      <c r="S247" s="60">
        <v>0</v>
      </c>
      <c r="T247" s="60">
        <v>0</v>
      </c>
      <c r="U247" s="175"/>
    </row>
    <row r="248" spans="1:21" ht="22.5" customHeight="1" x14ac:dyDescent="0.25">
      <c r="A248" s="145"/>
      <c r="B248" s="148"/>
      <c r="C248" s="91" t="s">
        <v>7</v>
      </c>
      <c r="D248" s="59">
        <f t="shared" si="138"/>
        <v>41.317</v>
      </c>
      <c r="E248" s="60">
        <v>41.317</v>
      </c>
      <c r="F248" s="60">
        <v>0</v>
      </c>
      <c r="G248" s="60">
        <v>0</v>
      </c>
      <c r="H248" s="60">
        <v>0</v>
      </c>
      <c r="I248" s="60">
        <v>0</v>
      </c>
      <c r="J248" s="60">
        <v>0</v>
      </c>
      <c r="K248" s="60">
        <v>0</v>
      </c>
      <c r="L248" s="60">
        <v>0</v>
      </c>
      <c r="M248" s="60">
        <v>0</v>
      </c>
      <c r="N248" s="60">
        <v>0</v>
      </c>
      <c r="O248" s="60">
        <v>0</v>
      </c>
      <c r="P248" s="60">
        <v>0</v>
      </c>
      <c r="Q248" s="60">
        <v>0</v>
      </c>
      <c r="R248" s="60">
        <v>0</v>
      </c>
      <c r="S248" s="60">
        <v>0</v>
      </c>
      <c r="T248" s="60">
        <v>0</v>
      </c>
      <c r="U248" s="175"/>
    </row>
    <row r="249" spans="1:21" ht="22.5" customHeight="1" x14ac:dyDescent="0.25">
      <c r="A249" s="146"/>
      <c r="B249" s="149"/>
      <c r="C249" s="91" t="s">
        <v>8</v>
      </c>
      <c r="D249" s="59">
        <f t="shared" si="138"/>
        <v>0</v>
      </c>
      <c r="E249" s="60">
        <v>0</v>
      </c>
      <c r="F249" s="60">
        <v>0</v>
      </c>
      <c r="G249" s="60">
        <v>0</v>
      </c>
      <c r="H249" s="60">
        <v>0</v>
      </c>
      <c r="I249" s="60">
        <v>0</v>
      </c>
      <c r="J249" s="60">
        <v>0</v>
      </c>
      <c r="K249" s="60">
        <v>0</v>
      </c>
      <c r="L249" s="60">
        <v>0</v>
      </c>
      <c r="M249" s="60">
        <v>0</v>
      </c>
      <c r="N249" s="60">
        <v>0</v>
      </c>
      <c r="O249" s="60">
        <v>0</v>
      </c>
      <c r="P249" s="60">
        <v>0</v>
      </c>
      <c r="Q249" s="60">
        <v>0</v>
      </c>
      <c r="R249" s="60">
        <v>0</v>
      </c>
      <c r="S249" s="60">
        <v>0</v>
      </c>
      <c r="T249" s="60">
        <v>0</v>
      </c>
      <c r="U249" s="175"/>
    </row>
    <row r="250" spans="1:21" ht="22.5" customHeight="1" x14ac:dyDescent="0.25">
      <c r="A250" s="144" t="s">
        <v>78</v>
      </c>
      <c r="B250" s="147" t="s">
        <v>39</v>
      </c>
      <c r="C250" s="91" t="s">
        <v>4</v>
      </c>
      <c r="D250" s="59">
        <f t="shared" si="138"/>
        <v>100</v>
      </c>
      <c r="E250" s="60">
        <f>E251+E252+E253+E254</f>
        <v>100</v>
      </c>
      <c r="F250" s="60">
        <f t="shared" ref="F250:T250" si="152">F251+F252+F253+F254</f>
        <v>0</v>
      </c>
      <c r="G250" s="60">
        <f t="shared" si="152"/>
        <v>0</v>
      </c>
      <c r="H250" s="60">
        <f t="shared" si="152"/>
        <v>0</v>
      </c>
      <c r="I250" s="60">
        <f t="shared" si="152"/>
        <v>0</v>
      </c>
      <c r="J250" s="60">
        <f t="shared" si="152"/>
        <v>0</v>
      </c>
      <c r="K250" s="60">
        <f t="shared" si="152"/>
        <v>0</v>
      </c>
      <c r="L250" s="60">
        <f t="shared" si="152"/>
        <v>0</v>
      </c>
      <c r="M250" s="60">
        <f t="shared" si="152"/>
        <v>0</v>
      </c>
      <c r="N250" s="60">
        <f t="shared" si="152"/>
        <v>0</v>
      </c>
      <c r="O250" s="60">
        <f t="shared" si="152"/>
        <v>0</v>
      </c>
      <c r="P250" s="60">
        <f t="shared" si="152"/>
        <v>0</v>
      </c>
      <c r="Q250" s="60">
        <f t="shared" si="152"/>
        <v>0</v>
      </c>
      <c r="R250" s="60">
        <f t="shared" si="152"/>
        <v>0</v>
      </c>
      <c r="S250" s="60">
        <f t="shared" si="152"/>
        <v>0</v>
      </c>
      <c r="T250" s="60">
        <f t="shared" si="152"/>
        <v>0</v>
      </c>
      <c r="U250" s="175"/>
    </row>
    <row r="251" spans="1:21" ht="22.5" customHeight="1" x14ac:dyDescent="0.25">
      <c r="A251" s="145"/>
      <c r="B251" s="148"/>
      <c r="C251" s="91" t="s">
        <v>5</v>
      </c>
      <c r="D251" s="59">
        <f t="shared" si="138"/>
        <v>0</v>
      </c>
      <c r="E251" s="60">
        <v>0</v>
      </c>
      <c r="F251" s="60">
        <v>0</v>
      </c>
      <c r="G251" s="60">
        <v>0</v>
      </c>
      <c r="H251" s="60">
        <v>0</v>
      </c>
      <c r="I251" s="60">
        <v>0</v>
      </c>
      <c r="J251" s="60">
        <v>0</v>
      </c>
      <c r="K251" s="60">
        <v>0</v>
      </c>
      <c r="L251" s="60">
        <v>0</v>
      </c>
      <c r="M251" s="60">
        <v>0</v>
      </c>
      <c r="N251" s="60">
        <v>0</v>
      </c>
      <c r="O251" s="60">
        <v>0</v>
      </c>
      <c r="P251" s="60">
        <v>0</v>
      </c>
      <c r="Q251" s="60">
        <v>0</v>
      </c>
      <c r="R251" s="60">
        <v>0</v>
      </c>
      <c r="S251" s="60">
        <v>0</v>
      </c>
      <c r="T251" s="60">
        <v>0</v>
      </c>
      <c r="U251" s="175"/>
    </row>
    <row r="252" spans="1:21" ht="22.5" customHeight="1" x14ac:dyDescent="0.25">
      <c r="A252" s="145"/>
      <c r="B252" s="148"/>
      <c r="C252" s="91" t="s">
        <v>6</v>
      </c>
      <c r="D252" s="59">
        <f t="shared" si="138"/>
        <v>0</v>
      </c>
      <c r="E252" s="60">
        <v>0</v>
      </c>
      <c r="F252" s="60">
        <v>0</v>
      </c>
      <c r="G252" s="60">
        <v>0</v>
      </c>
      <c r="H252" s="60">
        <v>0</v>
      </c>
      <c r="I252" s="60">
        <v>0</v>
      </c>
      <c r="J252" s="60">
        <v>0</v>
      </c>
      <c r="K252" s="60">
        <v>0</v>
      </c>
      <c r="L252" s="60">
        <v>0</v>
      </c>
      <c r="M252" s="60">
        <v>0</v>
      </c>
      <c r="N252" s="60">
        <v>0</v>
      </c>
      <c r="O252" s="60">
        <v>0</v>
      </c>
      <c r="P252" s="60">
        <v>0</v>
      </c>
      <c r="Q252" s="60">
        <v>0</v>
      </c>
      <c r="R252" s="60">
        <v>0</v>
      </c>
      <c r="S252" s="60">
        <v>0</v>
      </c>
      <c r="T252" s="60">
        <v>0</v>
      </c>
      <c r="U252" s="175"/>
    </row>
    <row r="253" spans="1:21" ht="22.5" customHeight="1" x14ac:dyDescent="0.25">
      <c r="A253" s="145"/>
      <c r="B253" s="148"/>
      <c r="C253" s="91" t="s">
        <v>7</v>
      </c>
      <c r="D253" s="59">
        <f t="shared" si="138"/>
        <v>100</v>
      </c>
      <c r="E253" s="60">
        <v>100</v>
      </c>
      <c r="F253" s="60">
        <v>0</v>
      </c>
      <c r="G253" s="60">
        <v>0</v>
      </c>
      <c r="H253" s="60">
        <v>0</v>
      </c>
      <c r="I253" s="60">
        <v>0</v>
      </c>
      <c r="J253" s="60">
        <v>0</v>
      </c>
      <c r="K253" s="60">
        <v>0</v>
      </c>
      <c r="L253" s="60">
        <v>0</v>
      </c>
      <c r="M253" s="60">
        <v>0</v>
      </c>
      <c r="N253" s="60">
        <v>0</v>
      </c>
      <c r="O253" s="60">
        <v>0</v>
      </c>
      <c r="P253" s="60">
        <v>0</v>
      </c>
      <c r="Q253" s="60">
        <v>0</v>
      </c>
      <c r="R253" s="60">
        <v>0</v>
      </c>
      <c r="S253" s="60">
        <v>0</v>
      </c>
      <c r="T253" s="60">
        <v>0</v>
      </c>
      <c r="U253" s="175"/>
    </row>
    <row r="254" spans="1:21" ht="22.5" customHeight="1" x14ac:dyDescent="0.25">
      <c r="A254" s="146"/>
      <c r="B254" s="149"/>
      <c r="C254" s="91" t="s">
        <v>8</v>
      </c>
      <c r="D254" s="59">
        <f t="shared" si="138"/>
        <v>0</v>
      </c>
      <c r="E254" s="96">
        <v>0</v>
      </c>
      <c r="F254" s="60">
        <v>0</v>
      </c>
      <c r="G254" s="60">
        <v>0</v>
      </c>
      <c r="H254" s="60">
        <v>0</v>
      </c>
      <c r="I254" s="60">
        <v>0</v>
      </c>
      <c r="J254" s="60">
        <v>0</v>
      </c>
      <c r="K254" s="60">
        <v>0</v>
      </c>
      <c r="L254" s="60">
        <v>0</v>
      </c>
      <c r="M254" s="60">
        <v>0</v>
      </c>
      <c r="N254" s="60">
        <v>0</v>
      </c>
      <c r="O254" s="60">
        <v>0</v>
      </c>
      <c r="P254" s="60">
        <v>0</v>
      </c>
      <c r="Q254" s="60">
        <v>0</v>
      </c>
      <c r="R254" s="60">
        <v>0</v>
      </c>
      <c r="S254" s="60">
        <v>0</v>
      </c>
      <c r="T254" s="60">
        <v>0</v>
      </c>
      <c r="U254" s="175"/>
    </row>
    <row r="255" spans="1:21" ht="22.5" customHeight="1" x14ac:dyDescent="0.25">
      <c r="A255" s="144" t="s">
        <v>79</v>
      </c>
      <c r="B255" s="147" t="s">
        <v>40</v>
      </c>
      <c r="C255" s="91" t="s">
        <v>4</v>
      </c>
      <c r="D255" s="59">
        <f t="shared" si="138"/>
        <v>0</v>
      </c>
      <c r="E255" s="60">
        <f>E256+E257+E258+E259</f>
        <v>0</v>
      </c>
      <c r="F255" s="60">
        <f t="shared" ref="F255:T255" si="153">F256+F257+F258+F259</f>
        <v>0</v>
      </c>
      <c r="G255" s="60">
        <f t="shared" si="153"/>
        <v>0</v>
      </c>
      <c r="H255" s="60">
        <f t="shared" si="153"/>
        <v>0</v>
      </c>
      <c r="I255" s="60">
        <f t="shared" si="153"/>
        <v>0</v>
      </c>
      <c r="J255" s="60">
        <f t="shared" si="153"/>
        <v>0</v>
      </c>
      <c r="K255" s="60">
        <f t="shared" si="153"/>
        <v>0</v>
      </c>
      <c r="L255" s="60">
        <f t="shared" si="153"/>
        <v>0</v>
      </c>
      <c r="M255" s="60">
        <f t="shared" si="153"/>
        <v>0</v>
      </c>
      <c r="N255" s="60">
        <f t="shared" si="153"/>
        <v>0</v>
      </c>
      <c r="O255" s="60">
        <f t="shared" si="153"/>
        <v>0</v>
      </c>
      <c r="P255" s="60">
        <f t="shared" si="153"/>
        <v>0</v>
      </c>
      <c r="Q255" s="60">
        <f t="shared" si="153"/>
        <v>0</v>
      </c>
      <c r="R255" s="60">
        <f t="shared" si="153"/>
        <v>0</v>
      </c>
      <c r="S255" s="60">
        <f t="shared" si="153"/>
        <v>0</v>
      </c>
      <c r="T255" s="60">
        <f t="shared" si="153"/>
        <v>0</v>
      </c>
      <c r="U255" s="175"/>
    </row>
    <row r="256" spans="1:21" ht="22.5" customHeight="1" x14ac:dyDescent="0.25">
      <c r="A256" s="145"/>
      <c r="B256" s="148"/>
      <c r="C256" s="91" t="s">
        <v>5</v>
      </c>
      <c r="D256" s="59">
        <f t="shared" si="138"/>
        <v>0</v>
      </c>
      <c r="E256" s="60">
        <v>0</v>
      </c>
      <c r="F256" s="60">
        <v>0</v>
      </c>
      <c r="G256" s="60">
        <v>0</v>
      </c>
      <c r="H256" s="60">
        <v>0</v>
      </c>
      <c r="I256" s="60">
        <v>0</v>
      </c>
      <c r="J256" s="60">
        <v>0</v>
      </c>
      <c r="K256" s="60">
        <v>0</v>
      </c>
      <c r="L256" s="60">
        <v>0</v>
      </c>
      <c r="M256" s="60">
        <v>0</v>
      </c>
      <c r="N256" s="60">
        <v>0</v>
      </c>
      <c r="O256" s="60">
        <v>0</v>
      </c>
      <c r="P256" s="60">
        <v>0</v>
      </c>
      <c r="Q256" s="60">
        <v>0</v>
      </c>
      <c r="R256" s="60">
        <v>0</v>
      </c>
      <c r="S256" s="60">
        <v>0</v>
      </c>
      <c r="T256" s="60">
        <v>0</v>
      </c>
      <c r="U256" s="175"/>
    </row>
    <row r="257" spans="1:21" ht="22.5" customHeight="1" x14ac:dyDescent="0.25">
      <c r="A257" s="145"/>
      <c r="B257" s="148"/>
      <c r="C257" s="91" t="s">
        <v>6</v>
      </c>
      <c r="D257" s="59">
        <f t="shared" si="138"/>
        <v>0</v>
      </c>
      <c r="E257" s="60">
        <v>0</v>
      </c>
      <c r="F257" s="60">
        <v>0</v>
      </c>
      <c r="G257" s="60">
        <v>0</v>
      </c>
      <c r="H257" s="60">
        <v>0</v>
      </c>
      <c r="I257" s="60">
        <v>0</v>
      </c>
      <c r="J257" s="60">
        <v>0</v>
      </c>
      <c r="K257" s="60">
        <v>0</v>
      </c>
      <c r="L257" s="60">
        <v>0</v>
      </c>
      <c r="M257" s="60">
        <v>0</v>
      </c>
      <c r="N257" s="60">
        <v>0</v>
      </c>
      <c r="O257" s="60">
        <v>0</v>
      </c>
      <c r="P257" s="60">
        <v>0</v>
      </c>
      <c r="Q257" s="60">
        <v>0</v>
      </c>
      <c r="R257" s="60">
        <v>0</v>
      </c>
      <c r="S257" s="60">
        <v>0</v>
      </c>
      <c r="T257" s="60">
        <v>0</v>
      </c>
      <c r="U257" s="175"/>
    </row>
    <row r="258" spans="1:21" ht="22.5" customHeight="1" x14ac:dyDescent="0.25">
      <c r="A258" s="145"/>
      <c r="B258" s="148"/>
      <c r="C258" s="91" t="s">
        <v>7</v>
      </c>
      <c r="D258" s="59">
        <f t="shared" si="138"/>
        <v>0</v>
      </c>
      <c r="E258" s="60">
        <v>0</v>
      </c>
      <c r="F258" s="60">
        <v>0</v>
      </c>
      <c r="G258" s="60">
        <v>0</v>
      </c>
      <c r="H258" s="60">
        <v>0</v>
      </c>
      <c r="I258" s="60">
        <v>0</v>
      </c>
      <c r="J258" s="60">
        <v>0</v>
      </c>
      <c r="K258" s="60">
        <v>0</v>
      </c>
      <c r="L258" s="60">
        <v>0</v>
      </c>
      <c r="M258" s="60">
        <v>0</v>
      </c>
      <c r="N258" s="60">
        <v>0</v>
      </c>
      <c r="O258" s="60">
        <v>0</v>
      </c>
      <c r="P258" s="60">
        <v>0</v>
      </c>
      <c r="Q258" s="60">
        <v>0</v>
      </c>
      <c r="R258" s="60">
        <v>0</v>
      </c>
      <c r="S258" s="60">
        <v>0</v>
      </c>
      <c r="T258" s="60">
        <v>0</v>
      </c>
      <c r="U258" s="175"/>
    </row>
    <row r="259" spans="1:21" ht="22.5" customHeight="1" x14ac:dyDescent="0.25">
      <c r="A259" s="146"/>
      <c r="B259" s="149"/>
      <c r="C259" s="91" t="s">
        <v>8</v>
      </c>
      <c r="D259" s="59">
        <f t="shared" si="138"/>
        <v>0</v>
      </c>
      <c r="E259" s="60">
        <v>0</v>
      </c>
      <c r="F259" s="60">
        <v>0</v>
      </c>
      <c r="G259" s="60">
        <v>0</v>
      </c>
      <c r="H259" s="60">
        <v>0</v>
      </c>
      <c r="I259" s="60">
        <v>0</v>
      </c>
      <c r="J259" s="60">
        <v>0</v>
      </c>
      <c r="K259" s="60">
        <v>0</v>
      </c>
      <c r="L259" s="60">
        <v>0</v>
      </c>
      <c r="M259" s="60">
        <v>0</v>
      </c>
      <c r="N259" s="60">
        <v>0</v>
      </c>
      <c r="O259" s="60">
        <v>0</v>
      </c>
      <c r="P259" s="60">
        <v>0</v>
      </c>
      <c r="Q259" s="60">
        <v>0</v>
      </c>
      <c r="R259" s="60">
        <v>0</v>
      </c>
      <c r="S259" s="60">
        <v>0</v>
      </c>
      <c r="T259" s="60">
        <v>0</v>
      </c>
      <c r="U259" s="175"/>
    </row>
    <row r="260" spans="1:21" ht="22.5" customHeight="1" x14ac:dyDescent="0.25">
      <c r="A260" s="144" t="s">
        <v>80</v>
      </c>
      <c r="B260" s="147" t="s">
        <v>41</v>
      </c>
      <c r="C260" s="91" t="s">
        <v>4</v>
      </c>
      <c r="D260" s="59">
        <f t="shared" si="138"/>
        <v>4679.3310000000001</v>
      </c>
      <c r="E260" s="60">
        <f>E261+E262+E263+E264</f>
        <v>561.54899999999998</v>
      </c>
      <c r="F260" s="60">
        <f t="shared" ref="F260:T260" si="154">F261+F262+F263+F264</f>
        <v>2279.8200000000002</v>
      </c>
      <c r="G260" s="60">
        <f t="shared" si="154"/>
        <v>0</v>
      </c>
      <c r="H260" s="60">
        <f t="shared" si="154"/>
        <v>1837.962</v>
      </c>
      <c r="I260" s="60">
        <f t="shared" si="154"/>
        <v>0</v>
      </c>
      <c r="J260" s="60">
        <f t="shared" si="154"/>
        <v>0</v>
      </c>
      <c r="K260" s="60">
        <f t="shared" si="154"/>
        <v>0</v>
      </c>
      <c r="L260" s="60">
        <f t="shared" si="154"/>
        <v>0</v>
      </c>
      <c r="M260" s="60">
        <f t="shared" si="154"/>
        <v>0</v>
      </c>
      <c r="N260" s="60">
        <f t="shared" si="154"/>
        <v>0</v>
      </c>
      <c r="O260" s="60">
        <f t="shared" si="154"/>
        <v>0</v>
      </c>
      <c r="P260" s="60">
        <f t="shared" si="154"/>
        <v>0</v>
      </c>
      <c r="Q260" s="60">
        <f t="shared" si="154"/>
        <v>0</v>
      </c>
      <c r="R260" s="60">
        <f t="shared" si="154"/>
        <v>0</v>
      </c>
      <c r="S260" s="60">
        <f t="shared" si="154"/>
        <v>0</v>
      </c>
      <c r="T260" s="60">
        <f t="shared" si="154"/>
        <v>0</v>
      </c>
      <c r="U260" s="175"/>
    </row>
    <row r="261" spans="1:21" ht="22.5" customHeight="1" x14ac:dyDescent="0.25">
      <c r="A261" s="145"/>
      <c r="B261" s="148"/>
      <c r="C261" s="91" t="s">
        <v>5</v>
      </c>
      <c r="D261" s="59">
        <f t="shared" si="138"/>
        <v>0</v>
      </c>
      <c r="E261" s="60">
        <v>0</v>
      </c>
      <c r="F261" s="60">
        <v>0</v>
      </c>
      <c r="G261" s="60">
        <v>0</v>
      </c>
      <c r="H261" s="60">
        <v>0</v>
      </c>
      <c r="I261" s="60">
        <v>0</v>
      </c>
      <c r="J261" s="60">
        <v>0</v>
      </c>
      <c r="K261" s="60">
        <v>0</v>
      </c>
      <c r="L261" s="60">
        <v>0</v>
      </c>
      <c r="M261" s="60">
        <v>0</v>
      </c>
      <c r="N261" s="60">
        <v>0</v>
      </c>
      <c r="O261" s="60">
        <v>0</v>
      </c>
      <c r="P261" s="60">
        <v>0</v>
      </c>
      <c r="Q261" s="60">
        <v>0</v>
      </c>
      <c r="R261" s="60">
        <v>0</v>
      </c>
      <c r="S261" s="60">
        <v>0</v>
      </c>
      <c r="T261" s="60">
        <v>0</v>
      </c>
      <c r="U261" s="175"/>
    </row>
    <row r="262" spans="1:21" ht="22.5" customHeight="1" x14ac:dyDescent="0.25">
      <c r="A262" s="145"/>
      <c r="B262" s="148"/>
      <c r="C262" s="91" t="s">
        <v>6</v>
      </c>
      <c r="D262" s="59">
        <f t="shared" si="138"/>
        <v>0</v>
      </c>
      <c r="E262" s="60">
        <v>0</v>
      </c>
      <c r="F262" s="60">
        <v>0</v>
      </c>
      <c r="G262" s="60">
        <v>0</v>
      </c>
      <c r="H262" s="60">
        <v>0</v>
      </c>
      <c r="I262" s="60">
        <v>0</v>
      </c>
      <c r="J262" s="60">
        <v>0</v>
      </c>
      <c r="K262" s="60">
        <v>0</v>
      </c>
      <c r="L262" s="60">
        <v>0</v>
      </c>
      <c r="M262" s="60">
        <v>0</v>
      </c>
      <c r="N262" s="60">
        <v>0</v>
      </c>
      <c r="O262" s="60">
        <v>0</v>
      </c>
      <c r="P262" s="60">
        <v>0</v>
      </c>
      <c r="Q262" s="60">
        <v>0</v>
      </c>
      <c r="R262" s="60">
        <v>0</v>
      </c>
      <c r="S262" s="60">
        <v>0</v>
      </c>
      <c r="T262" s="60">
        <v>0</v>
      </c>
      <c r="U262" s="175"/>
    </row>
    <row r="263" spans="1:21" ht="22.5" customHeight="1" x14ac:dyDescent="0.25">
      <c r="A263" s="145"/>
      <c r="B263" s="148"/>
      <c r="C263" s="91" t="s">
        <v>7</v>
      </c>
      <c r="D263" s="59">
        <f t="shared" si="138"/>
        <v>4679.3310000000001</v>
      </c>
      <c r="E263" s="60">
        <v>561.54899999999998</v>
      </c>
      <c r="F263" s="60">
        <v>2279.8200000000002</v>
      </c>
      <c r="G263" s="60">
        <v>0</v>
      </c>
      <c r="H263" s="60">
        <v>1837.962</v>
      </c>
      <c r="I263" s="60">
        <v>0</v>
      </c>
      <c r="J263" s="60">
        <v>0</v>
      </c>
      <c r="K263" s="60">
        <v>0</v>
      </c>
      <c r="L263" s="60">
        <v>0</v>
      </c>
      <c r="M263" s="60">
        <v>0</v>
      </c>
      <c r="N263" s="60">
        <v>0</v>
      </c>
      <c r="O263" s="60">
        <v>0</v>
      </c>
      <c r="P263" s="60">
        <v>0</v>
      </c>
      <c r="Q263" s="60">
        <v>0</v>
      </c>
      <c r="R263" s="60">
        <v>0</v>
      </c>
      <c r="S263" s="60">
        <v>0</v>
      </c>
      <c r="T263" s="60">
        <v>0</v>
      </c>
      <c r="U263" s="175"/>
    </row>
    <row r="264" spans="1:21" ht="22.5" customHeight="1" x14ac:dyDescent="0.25">
      <c r="A264" s="146"/>
      <c r="B264" s="149"/>
      <c r="C264" s="91" t="s">
        <v>8</v>
      </c>
      <c r="D264" s="59">
        <f t="shared" si="138"/>
        <v>0</v>
      </c>
      <c r="E264" s="60">
        <v>0</v>
      </c>
      <c r="F264" s="60">
        <v>0</v>
      </c>
      <c r="G264" s="60">
        <v>0</v>
      </c>
      <c r="H264" s="60">
        <v>0</v>
      </c>
      <c r="I264" s="60">
        <v>0</v>
      </c>
      <c r="J264" s="60">
        <v>0</v>
      </c>
      <c r="K264" s="60">
        <v>0</v>
      </c>
      <c r="L264" s="60">
        <v>0</v>
      </c>
      <c r="M264" s="60">
        <v>0</v>
      </c>
      <c r="N264" s="60">
        <v>0</v>
      </c>
      <c r="O264" s="60">
        <v>0</v>
      </c>
      <c r="P264" s="60">
        <v>0</v>
      </c>
      <c r="Q264" s="60">
        <v>0</v>
      </c>
      <c r="R264" s="60">
        <v>0</v>
      </c>
      <c r="S264" s="60">
        <v>0</v>
      </c>
      <c r="T264" s="60">
        <v>0</v>
      </c>
      <c r="U264" s="175"/>
    </row>
    <row r="265" spans="1:21" ht="22.5" customHeight="1" x14ac:dyDescent="0.25">
      <c r="A265" s="144" t="s">
        <v>127</v>
      </c>
      <c r="B265" s="147" t="s">
        <v>15</v>
      </c>
      <c r="C265" s="91" t="s">
        <v>4</v>
      </c>
      <c r="D265" s="59">
        <f t="shared" si="138"/>
        <v>3142.4960000000001</v>
      </c>
      <c r="E265" s="60">
        <f>E266+E267+E268+E269</f>
        <v>0</v>
      </c>
      <c r="F265" s="60">
        <f t="shared" ref="F265:T265" si="155">F266+F267+F268+F269</f>
        <v>0</v>
      </c>
      <c r="G265" s="60">
        <f t="shared" si="155"/>
        <v>1998.116</v>
      </c>
      <c r="H265" s="60">
        <f t="shared" si="155"/>
        <v>0</v>
      </c>
      <c r="I265" s="60">
        <f t="shared" si="155"/>
        <v>0</v>
      </c>
      <c r="J265" s="60">
        <f t="shared" si="155"/>
        <v>0</v>
      </c>
      <c r="K265" s="60">
        <f t="shared" si="155"/>
        <v>1144.3800000000001</v>
      </c>
      <c r="L265" s="60">
        <f t="shared" si="155"/>
        <v>0</v>
      </c>
      <c r="M265" s="60">
        <f t="shared" si="155"/>
        <v>0</v>
      </c>
      <c r="N265" s="60">
        <f t="shared" si="155"/>
        <v>0</v>
      </c>
      <c r="O265" s="60">
        <f t="shared" si="155"/>
        <v>0</v>
      </c>
      <c r="P265" s="60">
        <f t="shared" si="155"/>
        <v>0</v>
      </c>
      <c r="Q265" s="60">
        <f t="shared" si="155"/>
        <v>0</v>
      </c>
      <c r="R265" s="60">
        <f t="shared" si="155"/>
        <v>0</v>
      </c>
      <c r="S265" s="60">
        <f t="shared" si="155"/>
        <v>0</v>
      </c>
      <c r="T265" s="60">
        <f t="shared" si="155"/>
        <v>0</v>
      </c>
      <c r="U265" s="175"/>
    </row>
    <row r="266" spans="1:21" ht="22.5" customHeight="1" x14ac:dyDescent="0.25">
      <c r="A266" s="145"/>
      <c r="B266" s="148"/>
      <c r="C266" s="91" t="s">
        <v>5</v>
      </c>
      <c r="D266" s="59">
        <f t="shared" si="138"/>
        <v>0</v>
      </c>
      <c r="E266" s="60">
        <v>0</v>
      </c>
      <c r="F266" s="60">
        <v>0</v>
      </c>
      <c r="G266" s="60">
        <v>0</v>
      </c>
      <c r="H266" s="60">
        <v>0</v>
      </c>
      <c r="I266" s="60">
        <v>0</v>
      </c>
      <c r="J266" s="60">
        <v>0</v>
      </c>
      <c r="K266" s="60">
        <v>0</v>
      </c>
      <c r="L266" s="60">
        <v>0</v>
      </c>
      <c r="M266" s="60">
        <v>0</v>
      </c>
      <c r="N266" s="60">
        <v>0</v>
      </c>
      <c r="O266" s="60">
        <v>0</v>
      </c>
      <c r="P266" s="60">
        <v>0</v>
      </c>
      <c r="Q266" s="60">
        <v>0</v>
      </c>
      <c r="R266" s="60">
        <v>0</v>
      </c>
      <c r="S266" s="60">
        <v>0</v>
      </c>
      <c r="T266" s="60">
        <v>0</v>
      </c>
      <c r="U266" s="175"/>
    </row>
    <row r="267" spans="1:21" ht="22.5" customHeight="1" x14ac:dyDescent="0.25">
      <c r="A267" s="145"/>
      <c r="B267" s="148"/>
      <c r="C267" s="91" t="s">
        <v>6</v>
      </c>
      <c r="D267" s="59">
        <f t="shared" si="138"/>
        <v>0</v>
      </c>
      <c r="E267" s="60">
        <v>0</v>
      </c>
      <c r="F267" s="60">
        <v>0</v>
      </c>
      <c r="G267" s="60">
        <v>0</v>
      </c>
      <c r="H267" s="60">
        <v>0</v>
      </c>
      <c r="I267" s="60">
        <v>0</v>
      </c>
      <c r="J267" s="60">
        <v>0</v>
      </c>
      <c r="K267" s="60">
        <v>0</v>
      </c>
      <c r="L267" s="60">
        <v>0</v>
      </c>
      <c r="M267" s="60">
        <v>0</v>
      </c>
      <c r="N267" s="60">
        <v>0</v>
      </c>
      <c r="O267" s="60">
        <v>0</v>
      </c>
      <c r="P267" s="60">
        <v>0</v>
      </c>
      <c r="Q267" s="60">
        <v>0</v>
      </c>
      <c r="R267" s="60">
        <v>0</v>
      </c>
      <c r="S267" s="60">
        <v>0</v>
      </c>
      <c r="T267" s="60">
        <v>0</v>
      </c>
      <c r="U267" s="175"/>
    </row>
    <row r="268" spans="1:21" ht="22.5" customHeight="1" x14ac:dyDescent="0.25">
      <c r="A268" s="145"/>
      <c r="B268" s="148"/>
      <c r="C268" s="91" t="s">
        <v>7</v>
      </c>
      <c r="D268" s="59">
        <f t="shared" si="138"/>
        <v>3142.4960000000001</v>
      </c>
      <c r="E268" s="60">
        <v>0</v>
      </c>
      <c r="F268" s="60">
        <v>0</v>
      </c>
      <c r="G268" s="60">
        <v>1998.116</v>
      </c>
      <c r="H268" s="60">
        <v>0</v>
      </c>
      <c r="I268" s="60">
        <v>0</v>
      </c>
      <c r="J268" s="60">
        <v>0</v>
      </c>
      <c r="K268" s="60">
        <v>1144.3800000000001</v>
      </c>
      <c r="L268" s="60">
        <v>0</v>
      </c>
      <c r="M268" s="60">
        <v>0</v>
      </c>
      <c r="N268" s="60">
        <v>0</v>
      </c>
      <c r="O268" s="60">
        <v>0</v>
      </c>
      <c r="P268" s="60">
        <v>0</v>
      </c>
      <c r="Q268" s="60">
        <v>0</v>
      </c>
      <c r="R268" s="60">
        <v>0</v>
      </c>
      <c r="S268" s="60">
        <v>0</v>
      </c>
      <c r="T268" s="60">
        <v>0</v>
      </c>
      <c r="U268" s="175"/>
    </row>
    <row r="269" spans="1:21" ht="22.5" customHeight="1" x14ac:dyDescent="0.25">
      <c r="A269" s="146"/>
      <c r="B269" s="149"/>
      <c r="C269" s="91" t="s">
        <v>8</v>
      </c>
      <c r="D269" s="59">
        <f t="shared" si="138"/>
        <v>0</v>
      </c>
      <c r="E269" s="60">
        <v>0</v>
      </c>
      <c r="F269" s="60">
        <v>0</v>
      </c>
      <c r="G269" s="60">
        <v>0</v>
      </c>
      <c r="H269" s="60">
        <v>0</v>
      </c>
      <c r="I269" s="60">
        <v>0</v>
      </c>
      <c r="J269" s="60">
        <v>0</v>
      </c>
      <c r="K269" s="60">
        <v>0</v>
      </c>
      <c r="L269" s="60">
        <v>0</v>
      </c>
      <c r="M269" s="60">
        <v>0</v>
      </c>
      <c r="N269" s="60">
        <v>0</v>
      </c>
      <c r="O269" s="60">
        <v>0</v>
      </c>
      <c r="P269" s="60">
        <v>0</v>
      </c>
      <c r="Q269" s="60">
        <v>0</v>
      </c>
      <c r="R269" s="60">
        <v>0</v>
      </c>
      <c r="S269" s="60">
        <v>0</v>
      </c>
      <c r="T269" s="60">
        <v>0</v>
      </c>
      <c r="U269" s="175"/>
    </row>
    <row r="270" spans="1:21" ht="22.5" customHeight="1" x14ac:dyDescent="0.25">
      <c r="A270" s="144" t="s">
        <v>128</v>
      </c>
      <c r="B270" s="147" t="s">
        <v>42</v>
      </c>
      <c r="C270" s="91" t="s">
        <v>4</v>
      </c>
      <c r="D270" s="59">
        <f t="shared" si="138"/>
        <v>299.95999999999998</v>
      </c>
      <c r="E270" s="60">
        <f>E271+E272+E273+E274</f>
        <v>0</v>
      </c>
      <c r="F270" s="60">
        <f t="shared" ref="F270:T270" si="156">F271+F272+F273+F274</f>
        <v>0</v>
      </c>
      <c r="G270" s="60">
        <f t="shared" si="156"/>
        <v>299.95999999999998</v>
      </c>
      <c r="H270" s="60">
        <f t="shared" si="156"/>
        <v>0</v>
      </c>
      <c r="I270" s="60">
        <f t="shared" si="156"/>
        <v>0</v>
      </c>
      <c r="J270" s="60">
        <f t="shared" si="156"/>
        <v>0</v>
      </c>
      <c r="K270" s="60">
        <f t="shared" si="156"/>
        <v>0</v>
      </c>
      <c r="L270" s="60">
        <f t="shared" si="156"/>
        <v>0</v>
      </c>
      <c r="M270" s="60">
        <f t="shared" si="156"/>
        <v>0</v>
      </c>
      <c r="N270" s="60">
        <f t="shared" si="156"/>
        <v>0</v>
      </c>
      <c r="O270" s="60">
        <f t="shared" si="156"/>
        <v>0</v>
      </c>
      <c r="P270" s="60">
        <f t="shared" si="156"/>
        <v>0</v>
      </c>
      <c r="Q270" s="60">
        <f t="shared" si="156"/>
        <v>0</v>
      </c>
      <c r="R270" s="60">
        <f t="shared" si="156"/>
        <v>0</v>
      </c>
      <c r="S270" s="60">
        <f t="shared" si="156"/>
        <v>0</v>
      </c>
      <c r="T270" s="60">
        <f t="shared" si="156"/>
        <v>0</v>
      </c>
      <c r="U270" s="175"/>
    </row>
    <row r="271" spans="1:21" ht="22.5" customHeight="1" x14ac:dyDescent="0.25">
      <c r="A271" s="145"/>
      <c r="B271" s="148"/>
      <c r="C271" s="91" t="s">
        <v>5</v>
      </c>
      <c r="D271" s="59">
        <f t="shared" si="138"/>
        <v>0</v>
      </c>
      <c r="E271" s="60">
        <v>0</v>
      </c>
      <c r="F271" s="60">
        <v>0</v>
      </c>
      <c r="G271" s="60">
        <v>0</v>
      </c>
      <c r="H271" s="60">
        <v>0</v>
      </c>
      <c r="I271" s="60">
        <v>0</v>
      </c>
      <c r="J271" s="60">
        <v>0</v>
      </c>
      <c r="K271" s="60">
        <v>0</v>
      </c>
      <c r="L271" s="60">
        <v>0</v>
      </c>
      <c r="M271" s="60">
        <v>0</v>
      </c>
      <c r="N271" s="60">
        <v>0</v>
      </c>
      <c r="O271" s="60">
        <v>0</v>
      </c>
      <c r="P271" s="60">
        <v>0</v>
      </c>
      <c r="Q271" s="60">
        <v>0</v>
      </c>
      <c r="R271" s="60">
        <v>0</v>
      </c>
      <c r="S271" s="60">
        <v>0</v>
      </c>
      <c r="T271" s="60">
        <v>0</v>
      </c>
      <c r="U271" s="175"/>
    </row>
    <row r="272" spans="1:21" ht="22.5" customHeight="1" x14ac:dyDescent="0.25">
      <c r="A272" s="145"/>
      <c r="B272" s="148"/>
      <c r="C272" s="91" t="s">
        <v>6</v>
      </c>
      <c r="D272" s="59">
        <f t="shared" si="138"/>
        <v>0</v>
      </c>
      <c r="E272" s="60">
        <v>0</v>
      </c>
      <c r="F272" s="60">
        <v>0</v>
      </c>
      <c r="G272" s="60">
        <v>0</v>
      </c>
      <c r="H272" s="60">
        <v>0</v>
      </c>
      <c r="I272" s="60">
        <v>0</v>
      </c>
      <c r="J272" s="60">
        <v>0</v>
      </c>
      <c r="K272" s="60">
        <v>0</v>
      </c>
      <c r="L272" s="60">
        <v>0</v>
      </c>
      <c r="M272" s="60">
        <v>0</v>
      </c>
      <c r="N272" s="60">
        <v>0</v>
      </c>
      <c r="O272" s="60">
        <v>0</v>
      </c>
      <c r="P272" s="60">
        <v>0</v>
      </c>
      <c r="Q272" s="60">
        <v>0</v>
      </c>
      <c r="R272" s="60">
        <v>0</v>
      </c>
      <c r="S272" s="60">
        <v>0</v>
      </c>
      <c r="T272" s="60">
        <v>0</v>
      </c>
      <c r="U272" s="175"/>
    </row>
    <row r="273" spans="1:21" ht="22.5" customHeight="1" x14ac:dyDescent="0.25">
      <c r="A273" s="145"/>
      <c r="B273" s="148"/>
      <c r="C273" s="91" t="s">
        <v>20</v>
      </c>
      <c r="D273" s="59">
        <f t="shared" si="138"/>
        <v>299.95999999999998</v>
      </c>
      <c r="E273" s="60">
        <v>0</v>
      </c>
      <c r="F273" s="60">
        <v>0</v>
      </c>
      <c r="G273" s="60">
        <v>299.95999999999998</v>
      </c>
      <c r="H273" s="60">
        <v>0</v>
      </c>
      <c r="I273" s="60">
        <v>0</v>
      </c>
      <c r="J273" s="60">
        <v>0</v>
      </c>
      <c r="K273" s="60">
        <v>0</v>
      </c>
      <c r="L273" s="60">
        <v>0</v>
      </c>
      <c r="M273" s="60">
        <v>0</v>
      </c>
      <c r="N273" s="60">
        <v>0</v>
      </c>
      <c r="O273" s="60">
        <v>0</v>
      </c>
      <c r="P273" s="60">
        <v>0</v>
      </c>
      <c r="Q273" s="60">
        <v>0</v>
      </c>
      <c r="R273" s="60">
        <v>0</v>
      </c>
      <c r="S273" s="60">
        <v>0</v>
      </c>
      <c r="T273" s="60">
        <v>0</v>
      </c>
      <c r="U273" s="175"/>
    </row>
    <row r="274" spans="1:21" ht="22.5" customHeight="1" x14ac:dyDescent="0.25">
      <c r="A274" s="146"/>
      <c r="B274" s="149"/>
      <c r="C274" s="91" t="s">
        <v>22</v>
      </c>
      <c r="D274" s="59">
        <f t="shared" si="138"/>
        <v>0</v>
      </c>
      <c r="E274" s="60">
        <v>0</v>
      </c>
      <c r="F274" s="60">
        <v>0</v>
      </c>
      <c r="G274" s="60">
        <v>0</v>
      </c>
      <c r="H274" s="60">
        <v>0</v>
      </c>
      <c r="I274" s="60">
        <v>0</v>
      </c>
      <c r="J274" s="60">
        <v>0</v>
      </c>
      <c r="K274" s="60">
        <v>0</v>
      </c>
      <c r="L274" s="60">
        <v>0</v>
      </c>
      <c r="M274" s="60">
        <v>0</v>
      </c>
      <c r="N274" s="60">
        <v>0</v>
      </c>
      <c r="O274" s="60">
        <v>0</v>
      </c>
      <c r="P274" s="60">
        <v>0</v>
      </c>
      <c r="Q274" s="60">
        <v>0</v>
      </c>
      <c r="R274" s="60">
        <v>0</v>
      </c>
      <c r="S274" s="60">
        <v>0</v>
      </c>
      <c r="T274" s="60">
        <v>0</v>
      </c>
      <c r="U274" s="175"/>
    </row>
    <row r="275" spans="1:21" ht="22.5" customHeight="1" x14ac:dyDescent="0.25">
      <c r="A275" s="144" t="s">
        <v>129</v>
      </c>
      <c r="B275" s="147" t="s">
        <v>99</v>
      </c>
      <c r="C275" s="91" t="s">
        <v>4</v>
      </c>
      <c r="D275" s="59">
        <f t="shared" si="138"/>
        <v>19141.094000000001</v>
      </c>
      <c r="E275" s="60">
        <f>E276+E277+E278+E279</f>
        <v>0</v>
      </c>
      <c r="F275" s="60">
        <f t="shared" ref="F275:T275" si="157">F276+F277+F278+F279</f>
        <v>0</v>
      </c>
      <c r="G275" s="60">
        <f t="shared" si="157"/>
        <v>0</v>
      </c>
      <c r="H275" s="60">
        <f t="shared" si="157"/>
        <v>0</v>
      </c>
      <c r="I275" s="60">
        <f t="shared" si="157"/>
        <v>11283.572</v>
      </c>
      <c r="J275" s="60">
        <f t="shared" si="157"/>
        <v>7857.5219999999999</v>
      </c>
      <c r="K275" s="60">
        <f t="shared" si="157"/>
        <v>0</v>
      </c>
      <c r="L275" s="60">
        <f t="shared" si="157"/>
        <v>0</v>
      </c>
      <c r="M275" s="60">
        <f t="shared" si="157"/>
        <v>0</v>
      </c>
      <c r="N275" s="60">
        <f t="shared" si="157"/>
        <v>0</v>
      </c>
      <c r="O275" s="60">
        <f t="shared" si="157"/>
        <v>0</v>
      </c>
      <c r="P275" s="60">
        <f t="shared" si="157"/>
        <v>0</v>
      </c>
      <c r="Q275" s="60">
        <f t="shared" si="157"/>
        <v>0</v>
      </c>
      <c r="R275" s="60">
        <f t="shared" si="157"/>
        <v>0</v>
      </c>
      <c r="S275" s="60">
        <f t="shared" si="157"/>
        <v>0</v>
      </c>
      <c r="T275" s="60">
        <f t="shared" si="157"/>
        <v>0</v>
      </c>
      <c r="U275" s="175"/>
    </row>
    <row r="276" spans="1:21" ht="22.5" customHeight="1" x14ac:dyDescent="0.25">
      <c r="A276" s="145"/>
      <c r="B276" s="148"/>
      <c r="C276" s="91" t="s">
        <v>5</v>
      </c>
      <c r="D276" s="59">
        <f t="shared" si="138"/>
        <v>0</v>
      </c>
      <c r="E276" s="60">
        <v>0</v>
      </c>
      <c r="F276" s="60">
        <v>0</v>
      </c>
      <c r="G276" s="60">
        <v>0</v>
      </c>
      <c r="H276" s="60">
        <v>0</v>
      </c>
      <c r="I276" s="60">
        <v>0</v>
      </c>
      <c r="J276" s="60">
        <v>0</v>
      </c>
      <c r="K276" s="60">
        <v>0</v>
      </c>
      <c r="L276" s="60">
        <v>0</v>
      </c>
      <c r="M276" s="60">
        <v>0</v>
      </c>
      <c r="N276" s="60">
        <v>0</v>
      </c>
      <c r="O276" s="60">
        <v>0</v>
      </c>
      <c r="P276" s="60">
        <v>0</v>
      </c>
      <c r="Q276" s="60">
        <v>0</v>
      </c>
      <c r="R276" s="60">
        <v>0</v>
      </c>
      <c r="S276" s="60">
        <v>0</v>
      </c>
      <c r="T276" s="60">
        <v>0</v>
      </c>
      <c r="U276" s="175"/>
    </row>
    <row r="277" spans="1:21" ht="22.5" customHeight="1" x14ac:dyDescent="0.25">
      <c r="A277" s="145"/>
      <c r="B277" s="148"/>
      <c r="C277" s="91" t="s">
        <v>6</v>
      </c>
      <c r="D277" s="59">
        <f t="shared" si="138"/>
        <v>0</v>
      </c>
      <c r="E277" s="60">
        <v>0</v>
      </c>
      <c r="F277" s="60">
        <v>0</v>
      </c>
      <c r="G277" s="60">
        <v>0</v>
      </c>
      <c r="H277" s="60">
        <v>0</v>
      </c>
      <c r="I277" s="60">
        <v>0</v>
      </c>
      <c r="J277" s="60">
        <v>0</v>
      </c>
      <c r="K277" s="60">
        <v>0</v>
      </c>
      <c r="L277" s="60">
        <v>0</v>
      </c>
      <c r="M277" s="60">
        <v>0</v>
      </c>
      <c r="N277" s="60">
        <v>0</v>
      </c>
      <c r="O277" s="60">
        <v>0</v>
      </c>
      <c r="P277" s="60">
        <v>0</v>
      </c>
      <c r="Q277" s="60">
        <v>0</v>
      </c>
      <c r="R277" s="60">
        <v>0</v>
      </c>
      <c r="S277" s="60">
        <v>0</v>
      </c>
      <c r="T277" s="60">
        <v>0</v>
      </c>
      <c r="U277" s="175"/>
    </row>
    <row r="278" spans="1:21" ht="22.5" customHeight="1" x14ac:dyDescent="0.25">
      <c r="A278" s="145"/>
      <c r="B278" s="148"/>
      <c r="C278" s="91" t="s">
        <v>20</v>
      </c>
      <c r="D278" s="59">
        <f t="shared" si="138"/>
        <v>19141.094000000001</v>
      </c>
      <c r="E278" s="60">
        <v>0</v>
      </c>
      <c r="F278" s="60">
        <v>0</v>
      </c>
      <c r="G278" s="60">
        <v>0</v>
      </c>
      <c r="H278" s="60">
        <v>0</v>
      </c>
      <c r="I278" s="60">
        <v>11283.572</v>
      </c>
      <c r="J278" s="60">
        <v>7857.5219999999999</v>
      </c>
      <c r="K278" s="60">
        <v>0</v>
      </c>
      <c r="L278" s="60">
        <v>0</v>
      </c>
      <c r="M278" s="60">
        <v>0</v>
      </c>
      <c r="N278" s="60">
        <v>0</v>
      </c>
      <c r="O278" s="60">
        <v>0</v>
      </c>
      <c r="P278" s="60">
        <v>0</v>
      </c>
      <c r="Q278" s="60">
        <v>0</v>
      </c>
      <c r="R278" s="60">
        <v>0</v>
      </c>
      <c r="S278" s="60">
        <v>0</v>
      </c>
      <c r="T278" s="60">
        <v>0</v>
      </c>
      <c r="U278" s="175"/>
    </row>
    <row r="279" spans="1:21" ht="22.5" customHeight="1" x14ac:dyDescent="0.25">
      <c r="A279" s="146"/>
      <c r="B279" s="149"/>
      <c r="C279" s="91" t="s">
        <v>22</v>
      </c>
      <c r="D279" s="59">
        <f t="shared" si="138"/>
        <v>0</v>
      </c>
      <c r="E279" s="60">
        <v>0</v>
      </c>
      <c r="F279" s="60">
        <v>0</v>
      </c>
      <c r="G279" s="60">
        <v>0</v>
      </c>
      <c r="H279" s="60">
        <v>0</v>
      </c>
      <c r="I279" s="60">
        <v>0</v>
      </c>
      <c r="J279" s="60">
        <v>0</v>
      </c>
      <c r="K279" s="60">
        <v>0</v>
      </c>
      <c r="L279" s="60">
        <v>0</v>
      </c>
      <c r="M279" s="60">
        <v>0</v>
      </c>
      <c r="N279" s="60">
        <v>0</v>
      </c>
      <c r="O279" s="60">
        <v>0</v>
      </c>
      <c r="P279" s="60">
        <v>0</v>
      </c>
      <c r="Q279" s="60">
        <v>0</v>
      </c>
      <c r="R279" s="60">
        <v>0</v>
      </c>
      <c r="S279" s="60">
        <v>0</v>
      </c>
      <c r="T279" s="60">
        <v>0</v>
      </c>
      <c r="U279" s="175"/>
    </row>
    <row r="280" spans="1:21" ht="22.5" customHeight="1" x14ac:dyDescent="0.25">
      <c r="A280" s="144" t="s">
        <v>130</v>
      </c>
      <c r="B280" s="147" t="s">
        <v>125</v>
      </c>
      <c r="C280" s="91" t="s">
        <v>4</v>
      </c>
      <c r="D280" s="59">
        <f t="shared" ref="D280:D343" si="158">E280+F280+G280+H280+I280+J280+K280+L280+M280+N280+O280+P280+Q280+R280+S280+T280</f>
        <v>27068.289999999997</v>
      </c>
      <c r="E280" s="60">
        <f>E281+E282+E283+E284</f>
        <v>0</v>
      </c>
      <c r="F280" s="60">
        <f t="shared" ref="F280:T280" si="159">F281+F282+F283+F284</f>
        <v>0</v>
      </c>
      <c r="G280" s="60">
        <f t="shared" si="159"/>
        <v>0</v>
      </c>
      <c r="H280" s="60">
        <f t="shared" si="159"/>
        <v>0</v>
      </c>
      <c r="I280" s="60">
        <f t="shared" si="159"/>
        <v>0</v>
      </c>
      <c r="J280" s="60">
        <f t="shared" si="159"/>
        <v>630.03</v>
      </c>
      <c r="K280" s="60">
        <f t="shared" si="159"/>
        <v>26438.26</v>
      </c>
      <c r="L280" s="60">
        <f t="shared" si="159"/>
        <v>0</v>
      </c>
      <c r="M280" s="60">
        <f t="shared" si="159"/>
        <v>0</v>
      </c>
      <c r="N280" s="60">
        <f t="shared" si="159"/>
        <v>0</v>
      </c>
      <c r="O280" s="60">
        <f t="shared" si="159"/>
        <v>0</v>
      </c>
      <c r="P280" s="60">
        <f t="shared" si="159"/>
        <v>0</v>
      </c>
      <c r="Q280" s="60">
        <f t="shared" si="159"/>
        <v>0</v>
      </c>
      <c r="R280" s="60">
        <f t="shared" si="159"/>
        <v>0</v>
      </c>
      <c r="S280" s="60">
        <f t="shared" si="159"/>
        <v>0</v>
      </c>
      <c r="T280" s="60">
        <f t="shared" si="159"/>
        <v>0</v>
      </c>
      <c r="U280" s="175"/>
    </row>
    <row r="281" spans="1:21" ht="22.5" customHeight="1" x14ac:dyDescent="0.25">
      <c r="A281" s="145"/>
      <c r="B281" s="148"/>
      <c r="C281" s="91" t="s">
        <v>5</v>
      </c>
      <c r="D281" s="59">
        <f t="shared" si="158"/>
        <v>0</v>
      </c>
      <c r="E281" s="60">
        <v>0</v>
      </c>
      <c r="F281" s="60">
        <v>0</v>
      </c>
      <c r="G281" s="60">
        <v>0</v>
      </c>
      <c r="H281" s="60">
        <v>0</v>
      </c>
      <c r="I281" s="60">
        <v>0</v>
      </c>
      <c r="J281" s="60">
        <v>0</v>
      </c>
      <c r="K281" s="60">
        <v>0</v>
      </c>
      <c r="L281" s="60">
        <v>0</v>
      </c>
      <c r="M281" s="60">
        <v>0</v>
      </c>
      <c r="N281" s="60">
        <v>0</v>
      </c>
      <c r="O281" s="60">
        <v>0</v>
      </c>
      <c r="P281" s="60">
        <v>0</v>
      </c>
      <c r="Q281" s="60">
        <v>0</v>
      </c>
      <c r="R281" s="60">
        <v>0</v>
      </c>
      <c r="S281" s="60">
        <v>0</v>
      </c>
      <c r="T281" s="60">
        <v>0</v>
      </c>
      <c r="U281" s="175"/>
    </row>
    <row r="282" spans="1:21" ht="22.5" customHeight="1" x14ac:dyDescent="0.25">
      <c r="A282" s="145"/>
      <c r="B282" s="148"/>
      <c r="C282" s="91" t="s">
        <v>6</v>
      </c>
      <c r="D282" s="59">
        <f t="shared" si="158"/>
        <v>0</v>
      </c>
      <c r="E282" s="60">
        <v>0</v>
      </c>
      <c r="F282" s="60">
        <v>0</v>
      </c>
      <c r="G282" s="60">
        <v>0</v>
      </c>
      <c r="H282" s="60">
        <v>0</v>
      </c>
      <c r="I282" s="60">
        <v>0</v>
      </c>
      <c r="J282" s="60">
        <v>0</v>
      </c>
      <c r="K282" s="60">
        <v>0</v>
      </c>
      <c r="L282" s="60">
        <v>0</v>
      </c>
      <c r="M282" s="60">
        <v>0</v>
      </c>
      <c r="N282" s="60">
        <v>0</v>
      </c>
      <c r="O282" s="60">
        <v>0</v>
      </c>
      <c r="P282" s="60">
        <v>0</v>
      </c>
      <c r="Q282" s="60">
        <v>0</v>
      </c>
      <c r="R282" s="60">
        <v>0</v>
      </c>
      <c r="S282" s="60">
        <v>0</v>
      </c>
      <c r="T282" s="60">
        <v>0</v>
      </c>
      <c r="U282" s="175"/>
    </row>
    <row r="283" spans="1:21" ht="22.5" customHeight="1" x14ac:dyDescent="0.25">
      <c r="A283" s="145"/>
      <c r="B283" s="148"/>
      <c r="C283" s="91" t="s">
        <v>7</v>
      </c>
      <c r="D283" s="59">
        <f t="shared" si="158"/>
        <v>27068.289999999997</v>
      </c>
      <c r="E283" s="60">
        <v>0</v>
      </c>
      <c r="F283" s="60">
        <v>0</v>
      </c>
      <c r="G283" s="60">
        <v>0</v>
      </c>
      <c r="H283" s="60">
        <v>0</v>
      </c>
      <c r="I283" s="60">
        <v>0</v>
      </c>
      <c r="J283" s="60">
        <v>630.03</v>
      </c>
      <c r="K283" s="60">
        <v>26438.26</v>
      </c>
      <c r="L283" s="60">
        <v>0</v>
      </c>
      <c r="M283" s="60">
        <v>0</v>
      </c>
      <c r="N283" s="60">
        <v>0</v>
      </c>
      <c r="O283" s="60">
        <v>0</v>
      </c>
      <c r="P283" s="60">
        <v>0</v>
      </c>
      <c r="Q283" s="60">
        <v>0</v>
      </c>
      <c r="R283" s="60">
        <v>0</v>
      </c>
      <c r="S283" s="60">
        <v>0</v>
      </c>
      <c r="T283" s="60">
        <v>0</v>
      </c>
      <c r="U283" s="175"/>
    </row>
    <row r="284" spans="1:21" ht="22.5" customHeight="1" x14ac:dyDescent="0.25">
      <c r="A284" s="146"/>
      <c r="B284" s="149"/>
      <c r="C284" s="91" t="s">
        <v>8</v>
      </c>
      <c r="D284" s="59">
        <f t="shared" si="158"/>
        <v>0</v>
      </c>
      <c r="E284" s="60">
        <v>0</v>
      </c>
      <c r="F284" s="60">
        <v>0</v>
      </c>
      <c r="G284" s="60">
        <v>0</v>
      </c>
      <c r="H284" s="60">
        <v>0</v>
      </c>
      <c r="I284" s="60">
        <v>0</v>
      </c>
      <c r="J284" s="60">
        <v>0</v>
      </c>
      <c r="K284" s="60">
        <v>0</v>
      </c>
      <c r="L284" s="60">
        <v>0</v>
      </c>
      <c r="M284" s="60">
        <v>0</v>
      </c>
      <c r="N284" s="60">
        <v>0</v>
      </c>
      <c r="O284" s="60">
        <v>0</v>
      </c>
      <c r="P284" s="60">
        <v>0</v>
      </c>
      <c r="Q284" s="60">
        <v>0</v>
      </c>
      <c r="R284" s="60">
        <v>0</v>
      </c>
      <c r="S284" s="60">
        <v>0</v>
      </c>
      <c r="T284" s="60">
        <v>0</v>
      </c>
      <c r="U284" s="175"/>
    </row>
    <row r="285" spans="1:21" ht="28.5" customHeight="1" x14ac:dyDescent="0.25">
      <c r="A285" s="144" t="s">
        <v>131</v>
      </c>
      <c r="B285" s="147" t="s">
        <v>124</v>
      </c>
      <c r="C285" s="91" t="s">
        <v>4</v>
      </c>
      <c r="D285" s="59">
        <f t="shared" si="158"/>
        <v>101.64400000000001</v>
      </c>
      <c r="E285" s="60">
        <f>E286+E287+E288+E289</f>
        <v>0</v>
      </c>
      <c r="F285" s="60">
        <f t="shared" ref="F285:T285" si="160">F286+F287+F288+F289</f>
        <v>0</v>
      </c>
      <c r="G285" s="60">
        <f t="shared" si="160"/>
        <v>0</v>
      </c>
      <c r="H285" s="60">
        <f t="shared" si="160"/>
        <v>0</v>
      </c>
      <c r="I285" s="60">
        <f t="shared" si="160"/>
        <v>0</v>
      </c>
      <c r="J285" s="60">
        <f t="shared" si="160"/>
        <v>101.64400000000001</v>
      </c>
      <c r="K285" s="60">
        <f t="shared" si="160"/>
        <v>0</v>
      </c>
      <c r="L285" s="60">
        <f t="shared" si="160"/>
        <v>0</v>
      </c>
      <c r="M285" s="60">
        <f t="shared" si="160"/>
        <v>0</v>
      </c>
      <c r="N285" s="60">
        <f t="shared" si="160"/>
        <v>0</v>
      </c>
      <c r="O285" s="60">
        <f t="shared" si="160"/>
        <v>0</v>
      </c>
      <c r="P285" s="60">
        <f t="shared" si="160"/>
        <v>0</v>
      </c>
      <c r="Q285" s="60">
        <f t="shared" si="160"/>
        <v>0</v>
      </c>
      <c r="R285" s="60">
        <f t="shared" si="160"/>
        <v>0</v>
      </c>
      <c r="S285" s="60">
        <f t="shared" si="160"/>
        <v>0</v>
      </c>
      <c r="T285" s="60">
        <f t="shared" si="160"/>
        <v>0</v>
      </c>
      <c r="U285" s="175"/>
    </row>
    <row r="286" spans="1:21" ht="28.5" customHeight="1" x14ac:dyDescent="0.25">
      <c r="A286" s="145"/>
      <c r="B286" s="148"/>
      <c r="C286" s="91" t="s">
        <v>5</v>
      </c>
      <c r="D286" s="59">
        <f t="shared" si="158"/>
        <v>0</v>
      </c>
      <c r="E286" s="60">
        <v>0</v>
      </c>
      <c r="F286" s="60">
        <v>0</v>
      </c>
      <c r="G286" s="60">
        <v>0</v>
      </c>
      <c r="H286" s="60">
        <v>0</v>
      </c>
      <c r="I286" s="60">
        <v>0</v>
      </c>
      <c r="J286" s="60">
        <v>0</v>
      </c>
      <c r="K286" s="60">
        <v>0</v>
      </c>
      <c r="L286" s="60">
        <v>0</v>
      </c>
      <c r="M286" s="60">
        <v>0</v>
      </c>
      <c r="N286" s="60">
        <v>0</v>
      </c>
      <c r="O286" s="60">
        <v>0</v>
      </c>
      <c r="P286" s="60">
        <v>0</v>
      </c>
      <c r="Q286" s="60">
        <v>0</v>
      </c>
      <c r="R286" s="60">
        <v>0</v>
      </c>
      <c r="S286" s="60">
        <v>0</v>
      </c>
      <c r="T286" s="60">
        <v>0</v>
      </c>
      <c r="U286" s="175"/>
    </row>
    <row r="287" spans="1:21" ht="28.5" customHeight="1" x14ac:dyDescent="0.25">
      <c r="A287" s="145"/>
      <c r="B287" s="148"/>
      <c r="C287" s="91" t="s">
        <v>6</v>
      </c>
      <c r="D287" s="59">
        <f t="shared" si="158"/>
        <v>0</v>
      </c>
      <c r="E287" s="60">
        <v>0</v>
      </c>
      <c r="F287" s="60">
        <v>0</v>
      </c>
      <c r="G287" s="60">
        <v>0</v>
      </c>
      <c r="H287" s="60">
        <v>0</v>
      </c>
      <c r="I287" s="60">
        <v>0</v>
      </c>
      <c r="J287" s="60">
        <v>0</v>
      </c>
      <c r="K287" s="60">
        <v>0</v>
      </c>
      <c r="L287" s="60">
        <v>0</v>
      </c>
      <c r="M287" s="60">
        <v>0</v>
      </c>
      <c r="N287" s="60">
        <v>0</v>
      </c>
      <c r="O287" s="60">
        <v>0</v>
      </c>
      <c r="P287" s="60">
        <v>0</v>
      </c>
      <c r="Q287" s="60">
        <v>0</v>
      </c>
      <c r="R287" s="60">
        <v>0</v>
      </c>
      <c r="S287" s="60">
        <v>0</v>
      </c>
      <c r="T287" s="60">
        <v>0</v>
      </c>
      <c r="U287" s="175"/>
    </row>
    <row r="288" spans="1:21" ht="28.5" customHeight="1" x14ac:dyDescent="0.25">
      <c r="A288" s="145"/>
      <c r="B288" s="148"/>
      <c r="C288" s="91" t="s">
        <v>7</v>
      </c>
      <c r="D288" s="59">
        <f t="shared" si="158"/>
        <v>101.64400000000001</v>
      </c>
      <c r="E288" s="60">
        <v>0</v>
      </c>
      <c r="F288" s="60">
        <v>0</v>
      </c>
      <c r="G288" s="60">
        <v>0</v>
      </c>
      <c r="H288" s="60">
        <v>0</v>
      </c>
      <c r="I288" s="60">
        <v>0</v>
      </c>
      <c r="J288" s="60">
        <v>101.64400000000001</v>
      </c>
      <c r="K288" s="60">
        <v>0</v>
      </c>
      <c r="L288" s="60">
        <v>0</v>
      </c>
      <c r="M288" s="60">
        <v>0</v>
      </c>
      <c r="N288" s="60">
        <v>0</v>
      </c>
      <c r="O288" s="60">
        <v>0</v>
      </c>
      <c r="P288" s="60">
        <v>0</v>
      </c>
      <c r="Q288" s="60">
        <v>0</v>
      </c>
      <c r="R288" s="60">
        <v>0</v>
      </c>
      <c r="S288" s="60">
        <v>0</v>
      </c>
      <c r="T288" s="60">
        <v>0</v>
      </c>
      <c r="U288" s="175"/>
    </row>
    <row r="289" spans="1:21" ht="28.5" customHeight="1" x14ac:dyDescent="0.25">
      <c r="A289" s="146"/>
      <c r="B289" s="149"/>
      <c r="C289" s="91" t="s">
        <v>8</v>
      </c>
      <c r="D289" s="59">
        <f t="shared" si="158"/>
        <v>0</v>
      </c>
      <c r="E289" s="60">
        <v>0</v>
      </c>
      <c r="F289" s="60">
        <v>0</v>
      </c>
      <c r="G289" s="60">
        <v>0</v>
      </c>
      <c r="H289" s="60">
        <v>0</v>
      </c>
      <c r="I289" s="60">
        <v>0</v>
      </c>
      <c r="J289" s="60">
        <v>0</v>
      </c>
      <c r="K289" s="60">
        <v>0</v>
      </c>
      <c r="L289" s="60">
        <v>0</v>
      </c>
      <c r="M289" s="60">
        <v>0</v>
      </c>
      <c r="N289" s="60">
        <v>0</v>
      </c>
      <c r="O289" s="60">
        <v>0</v>
      </c>
      <c r="P289" s="60">
        <v>0</v>
      </c>
      <c r="Q289" s="60">
        <v>0</v>
      </c>
      <c r="R289" s="60">
        <v>0</v>
      </c>
      <c r="S289" s="60">
        <v>0</v>
      </c>
      <c r="T289" s="60">
        <v>0</v>
      </c>
      <c r="U289" s="175"/>
    </row>
    <row r="290" spans="1:21" ht="27" customHeight="1" x14ac:dyDescent="0.25">
      <c r="A290" s="144" t="s">
        <v>221</v>
      </c>
      <c r="B290" s="147" t="s">
        <v>290</v>
      </c>
      <c r="C290" s="91" t="s">
        <v>4</v>
      </c>
      <c r="D290" s="59">
        <f t="shared" si="158"/>
        <v>49210.184000000001</v>
      </c>
      <c r="E290" s="60">
        <f>E291+E292+E293+E294</f>
        <v>0</v>
      </c>
      <c r="F290" s="60">
        <f t="shared" ref="F290:T290" si="161">F291+F292+F293+F294</f>
        <v>0</v>
      </c>
      <c r="G290" s="60">
        <f t="shared" si="161"/>
        <v>0</v>
      </c>
      <c r="H290" s="60">
        <f t="shared" si="161"/>
        <v>0</v>
      </c>
      <c r="I290" s="60">
        <f t="shared" si="161"/>
        <v>0</v>
      </c>
      <c r="J290" s="60">
        <f t="shared" si="161"/>
        <v>0</v>
      </c>
      <c r="K290" s="60">
        <f t="shared" si="161"/>
        <v>817.5</v>
      </c>
      <c r="L290" s="60">
        <f t="shared" si="161"/>
        <v>32792.084000000003</v>
      </c>
      <c r="M290" s="60">
        <f t="shared" si="161"/>
        <v>15600.6</v>
      </c>
      <c r="N290" s="60">
        <f t="shared" si="161"/>
        <v>0</v>
      </c>
      <c r="O290" s="60">
        <f t="shared" si="161"/>
        <v>0</v>
      </c>
      <c r="P290" s="60">
        <f t="shared" si="161"/>
        <v>0</v>
      </c>
      <c r="Q290" s="60">
        <f t="shared" si="161"/>
        <v>0</v>
      </c>
      <c r="R290" s="60">
        <f t="shared" si="161"/>
        <v>0</v>
      </c>
      <c r="S290" s="60">
        <f t="shared" si="161"/>
        <v>0</v>
      </c>
      <c r="T290" s="60">
        <f t="shared" si="161"/>
        <v>0</v>
      </c>
      <c r="U290" s="175"/>
    </row>
    <row r="291" spans="1:21" ht="27" customHeight="1" x14ac:dyDescent="0.25">
      <c r="A291" s="145"/>
      <c r="B291" s="148"/>
      <c r="C291" s="91" t="s">
        <v>5</v>
      </c>
      <c r="D291" s="59">
        <f t="shared" si="158"/>
        <v>0</v>
      </c>
      <c r="E291" s="60">
        <v>0</v>
      </c>
      <c r="F291" s="60">
        <v>0</v>
      </c>
      <c r="G291" s="60">
        <v>0</v>
      </c>
      <c r="H291" s="60">
        <v>0</v>
      </c>
      <c r="I291" s="60">
        <v>0</v>
      </c>
      <c r="J291" s="60">
        <v>0</v>
      </c>
      <c r="K291" s="60">
        <v>0</v>
      </c>
      <c r="L291" s="60">
        <v>0</v>
      </c>
      <c r="M291" s="60">
        <v>0</v>
      </c>
      <c r="N291" s="60">
        <v>0</v>
      </c>
      <c r="O291" s="60">
        <v>0</v>
      </c>
      <c r="P291" s="60">
        <v>0</v>
      </c>
      <c r="Q291" s="60">
        <v>0</v>
      </c>
      <c r="R291" s="60">
        <v>0</v>
      </c>
      <c r="S291" s="60">
        <v>0</v>
      </c>
      <c r="T291" s="60">
        <v>0</v>
      </c>
      <c r="U291" s="175"/>
    </row>
    <row r="292" spans="1:21" ht="27" customHeight="1" x14ac:dyDescent="0.25">
      <c r="A292" s="145"/>
      <c r="B292" s="148"/>
      <c r="C292" s="91" t="s">
        <v>6</v>
      </c>
      <c r="D292" s="59">
        <f t="shared" si="158"/>
        <v>0</v>
      </c>
      <c r="E292" s="60">
        <v>0</v>
      </c>
      <c r="F292" s="60">
        <v>0</v>
      </c>
      <c r="G292" s="60">
        <v>0</v>
      </c>
      <c r="H292" s="60">
        <v>0</v>
      </c>
      <c r="I292" s="60">
        <v>0</v>
      </c>
      <c r="J292" s="60">
        <v>0</v>
      </c>
      <c r="K292" s="60">
        <v>0</v>
      </c>
      <c r="L292" s="60">
        <v>0</v>
      </c>
      <c r="M292" s="60">
        <v>0</v>
      </c>
      <c r="N292" s="60">
        <v>0</v>
      </c>
      <c r="O292" s="60">
        <v>0</v>
      </c>
      <c r="P292" s="60">
        <v>0</v>
      </c>
      <c r="Q292" s="60">
        <v>0</v>
      </c>
      <c r="R292" s="60">
        <v>0</v>
      </c>
      <c r="S292" s="60">
        <v>0</v>
      </c>
      <c r="T292" s="60">
        <v>0</v>
      </c>
      <c r="U292" s="175"/>
    </row>
    <row r="293" spans="1:21" ht="27" customHeight="1" x14ac:dyDescent="0.25">
      <c r="A293" s="145"/>
      <c r="B293" s="148"/>
      <c r="C293" s="91" t="s">
        <v>7</v>
      </c>
      <c r="D293" s="59">
        <f t="shared" si="158"/>
        <v>49210.184000000001</v>
      </c>
      <c r="E293" s="60">
        <v>0</v>
      </c>
      <c r="F293" s="60">
        <v>0</v>
      </c>
      <c r="G293" s="60">
        <v>0</v>
      </c>
      <c r="H293" s="60">
        <v>0</v>
      </c>
      <c r="I293" s="60">
        <v>0</v>
      </c>
      <c r="J293" s="60">
        <v>0</v>
      </c>
      <c r="K293" s="60">
        <v>817.5</v>
      </c>
      <c r="L293" s="60">
        <v>32792.084000000003</v>
      </c>
      <c r="M293" s="60">
        <v>15600.6</v>
      </c>
      <c r="N293" s="60">
        <v>0</v>
      </c>
      <c r="O293" s="60">
        <v>0</v>
      </c>
      <c r="P293" s="60">
        <v>0</v>
      </c>
      <c r="Q293" s="60">
        <v>0</v>
      </c>
      <c r="R293" s="60">
        <v>0</v>
      </c>
      <c r="S293" s="60">
        <v>0</v>
      </c>
      <c r="T293" s="60">
        <v>0</v>
      </c>
      <c r="U293" s="175"/>
    </row>
    <row r="294" spans="1:21" ht="27" customHeight="1" x14ac:dyDescent="0.25">
      <c r="A294" s="146"/>
      <c r="B294" s="149"/>
      <c r="C294" s="91" t="s">
        <v>8</v>
      </c>
      <c r="D294" s="59">
        <f t="shared" si="158"/>
        <v>0</v>
      </c>
      <c r="E294" s="60">
        <v>0</v>
      </c>
      <c r="F294" s="60">
        <v>0</v>
      </c>
      <c r="G294" s="60">
        <v>0</v>
      </c>
      <c r="H294" s="60">
        <v>0</v>
      </c>
      <c r="I294" s="60">
        <v>0</v>
      </c>
      <c r="J294" s="60">
        <v>0</v>
      </c>
      <c r="K294" s="60">
        <v>0</v>
      </c>
      <c r="L294" s="60">
        <v>0</v>
      </c>
      <c r="M294" s="60">
        <v>0</v>
      </c>
      <c r="N294" s="60">
        <v>0</v>
      </c>
      <c r="O294" s="60">
        <v>0</v>
      </c>
      <c r="P294" s="60">
        <v>0</v>
      </c>
      <c r="Q294" s="60">
        <v>0</v>
      </c>
      <c r="R294" s="60">
        <v>0</v>
      </c>
      <c r="S294" s="60">
        <v>0</v>
      </c>
      <c r="T294" s="60">
        <v>0</v>
      </c>
      <c r="U294" s="175"/>
    </row>
    <row r="295" spans="1:21" ht="22.5" customHeight="1" x14ac:dyDescent="0.25">
      <c r="A295" s="144" t="s">
        <v>222</v>
      </c>
      <c r="B295" s="147" t="s">
        <v>215</v>
      </c>
      <c r="C295" s="91" t="s">
        <v>4</v>
      </c>
      <c r="D295" s="59">
        <f t="shared" si="158"/>
        <v>132.88</v>
      </c>
      <c r="E295" s="60">
        <f>E296+E297+E298+E299</f>
        <v>0</v>
      </c>
      <c r="F295" s="60">
        <f t="shared" ref="F295:T295" si="162">F296+F297+F298+F299</f>
        <v>0</v>
      </c>
      <c r="G295" s="60">
        <f t="shared" si="162"/>
        <v>0</v>
      </c>
      <c r="H295" s="60">
        <f t="shared" si="162"/>
        <v>0</v>
      </c>
      <c r="I295" s="60">
        <f t="shared" si="162"/>
        <v>0</v>
      </c>
      <c r="J295" s="60">
        <f t="shared" si="162"/>
        <v>0</v>
      </c>
      <c r="K295" s="60">
        <f t="shared" si="162"/>
        <v>132.88</v>
      </c>
      <c r="L295" s="60">
        <f t="shared" si="162"/>
        <v>0</v>
      </c>
      <c r="M295" s="60">
        <f t="shared" si="162"/>
        <v>0</v>
      </c>
      <c r="N295" s="60">
        <f t="shared" si="162"/>
        <v>0</v>
      </c>
      <c r="O295" s="60">
        <f t="shared" si="162"/>
        <v>0</v>
      </c>
      <c r="P295" s="60">
        <f t="shared" si="162"/>
        <v>0</v>
      </c>
      <c r="Q295" s="60">
        <f t="shared" si="162"/>
        <v>0</v>
      </c>
      <c r="R295" s="60">
        <f t="shared" si="162"/>
        <v>0</v>
      </c>
      <c r="S295" s="60">
        <f t="shared" si="162"/>
        <v>0</v>
      </c>
      <c r="T295" s="60">
        <f t="shared" si="162"/>
        <v>0</v>
      </c>
      <c r="U295" s="175"/>
    </row>
    <row r="296" spans="1:21" ht="22.5" customHeight="1" x14ac:dyDescent="0.25">
      <c r="A296" s="145"/>
      <c r="B296" s="148"/>
      <c r="C296" s="91" t="s">
        <v>5</v>
      </c>
      <c r="D296" s="59">
        <f t="shared" si="158"/>
        <v>0</v>
      </c>
      <c r="E296" s="60">
        <v>0</v>
      </c>
      <c r="F296" s="60">
        <v>0</v>
      </c>
      <c r="G296" s="60">
        <v>0</v>
      </c>
      <c r="H296" s="60">
        <v>0</v>
      </c>
      <c r="I296" s="60">
        <v>0</v>
      </c>
      <c r="J296" s="60">
        <v>0</v>
      </c>
      <c r="K296" s="60">
        <v>0</v>
      </c>
      <c r="L296" s="60">
        <v>0</v>
      </c>
      <c r="M296" s="60">
        <v>0</v>
      </c>
      <c r="N296" s="60">
        <v>0</v>
      </c>
      <c r="O296" s="60">
        <v>0</v>
      </c>
      <c r="P296" s="60">
        <v>0</v>
      </c>
      <c r="Q296" s="60">
        <v>0</v>
      </c>
      <c r="R296" s="60">
        <v>0</v>
      </c>
      <c r="S296" s="60">
        <v>0</v>
      </c>
      <c r="T296" s="60">
        <v>0</v>
      </c>
      <c r="U296" s="175"/>
    </row>
    <row r="297" spans="1:21" ht="22.5" customHeight="1" x14ac:dyDescent="0.25">
      <c r="A297" s="145"/>
      <c r="B297" s="148"/>
      <c r="C297" s="91" t="s">
        <v>6</v>
      </c>
      <c r="D297" s="59">
        <f t="shared" si="158"/>
        <v>0</v>
      </c>
      <c r="E297" s="60">
        <v>0</v>
      </c>
      <c r="F297" s="60">
        <v>0</v>
      </c>
      <c r="G297" s="60">
        <v>0</v>
      </c>
      <c r="H297" s="60">
        <v>0</v>
      </c>
      <c r="I297" s="60">
        <v>0</v>
      </c>
      <c r="J297" s="60">
        <v>0</v>
      </c>
      <c r="K297" s="60">
        <v>0</v>
      </c>
      <c r="L297" s="60">
        <v>0</v>
      </c>
      <c r="M297" s="60">
        <v>0</v>
      </c>
      <c r="N297" s="60">
        <v>0</v>
      </c>
      <c r="O297" s="60">
        <v>0</v>
      </c>
      <c r="P297" s="60">
        <v>0</v>
      </c>
      <c r="Q297" s="60">
        <v>0</v>
      </c>
      <c r="R297" s="60">
        <v>0</v>
      </c>
      <c r="S297" s="60">
        <v>0</v>
      </c>
      <c r="T297" s="60">
        <v>0</v>
      </c>
      <c r="U297" s="175"/>
    </row>
    <row r="298" spans="1:21" ht="22.5" customHeight="1" x14ac:dyDescent="0.25">
      <c r="A298" s="145"/>
      <c r="B298" s="148"/>
      <c r="C298" s="91" t="s">
        <v>7</v>
      </c>
      <c r="D298" s="59">
        <f t="shared" si="158"/>
        <v>132.88</v>
      </c>
      <c r="E298" s="60">
        <v>0</v>
      </c>
      <c r="F298" s="60">
        <v>0</v>
      </c>
      <c r="G298" s="60">
        <v>0</v>
      </c>
      <c r="H298" s="60">
        <v>0</v>
      </c>
      <c r="I298" s="60">
        <v>0</v>
      </c>
      <c r="J298" s="60">
        <v>0</v>
      </c>
      <c r="K298" s="60">
        <v>132.88</v>
      </c>
      <c r="L298" s="60">
        <v>0</v>
      </c>
      <c r="M298" s="60">
        <v>0</v>
      </c>
      <c r="N298" s="60">
        <v>0</v>
      </c>
      <c r="O298" s="60">
        <v>0</v>
      </c>
      <c r="P298" s="60">
        <v>0</v>
      </c>
      <c r="Q298" s="60">
        <v>0</v>
      </c>
      <c r="R298" s="60">
        <v>0</v>
      </c>
      <c r="S298" s="60">
        <v>0</v>
      </c>
      <c r="T298" s="60">
        <v>0</v>
      </c>
      <c r="U298" s="175"/>
    </row>
    <row r="299" spans="1:21" ht="22.5" customHeight="1" x14ac:dyDescent="0.25">
      <c r="A299" s="146"/>
      <c r="B299" s="149"/>
      <c r="C299" s="91" t="s">
        <v>8</v>
      </c>
      <c r="D299" s="59">
        <f t="shared" si="158"/>
        <v>0</v>
      </c>
      <c r="E299" s="60">
        <v>0</v>
      </c>
      <c r="F299" s="60">
        <v>0</v>
      </c>
      <c r="G299" s="60">
        <v>0</v>
      </c>
      <c r="H299" s="60">
        <v>0</v>
      </c>
      <c r="I299" s="60">
        <v>0</v>
      </c>
      <c r="J299" s="60">
        <v>0</v>
      </c>
      <c r="K299" s="60">
        <v>0</v>
      </c>
      <c r="L299" s="60">
        <v>0</v>
      </c>
      <c r="M299" s="60">
        <v>0</v>
      </c>
      <c r="N299" s="60">
        <v>0</v>
      </c>
      <c r="O299" s="60">
        <v>0</v>
      </c>
      <c r="P299" s="60">
        <v>0</v>
      </c>
      <c r="Q299" s="60">
        <v>0</v>
      </c>
      <c r="R299" s="60">
        <v>0</v>
      </c>
      <c r="S299" s="60">
        <v>0</v>
      </c>
      <c r="T299" s="60">
        <v>0</v>
      </c>
      <c r="U299" s="175"/>
    </row>
    <row r="300" spans="1:21" ht="22.5" customHeight="1" x14ac:dyDescent="0.25">
      <c r="A300" s="144" t="s">
        <v>225</v>
      </c>
      <c r="B300" s="147" t="s">
        <v>217</v>
      </c>
      <c r="C300" s="91" t="s">
        <v>4</v>
      </c>
      <c r="D300" s="59">
        <f t="shared" si="158"/>
        <v>887.07</v>
      </c>
      <c r="E300" s="60">
        <f>E301+E302+E303+E304</f>
        <v>0</v>
      </c>
      <c r="F300" s="60">
        <f t="shared" ref="F300:T300" si="163">F301+F302+F303+F304</f>
        <v>0</v>
      </c>
      <c r="G300" s="60">
        <f t="shared" si="163"/>
        <v>0</v>
      </c>
      <c r="H300" s="60">
        <f t="shared" si="163"/>
        <v>0</v>
      </c>
      <c r="I300" s="60">
        <f t="shared" si="163"/>
        <v>0</v>
      </c>
      <c r="J300" s="60">
        <f t="shared" si="163"/>
        <v>0</v>
      </c>
      <c r="K300" s="60">
        <f t="shared" si="163"/>
        <v>887.07</v>
      </c>
      <c r="L300" s="60">
        <f t="shared" si="163"/>
        <v>0</v>
      </c>
      <c r="M300" s="60">
        <f t="shared" si="163"/>
        <v>0</v>
      </c>
      <c r="N300" s="60">
        <f t="shared" si="163"/>
        <v>0</v>
      </c>
      <c r="O300" s="60">
        <f t="shared" si="163"/>
        <v>0</v>
      </c>
      <c r="P300" s="60">
        <f t="shared" si="163"/>
        <v>0</v>
      </c>
      <c r="Q300" s="60">
        <f t="shared" si="163"/>
        <v>0</v>
      </c>
      <c r="R300" s="60">
        <f t="shared" si="163"/>
        <v>0</v>
      </c>
      <c r="S300" s="60">
        <f t="shared" si="163"/>
        <v>0</v>
      </c>
      <c r="T300" s="60">
        <f t="shared" si="163"/>
        <v>0</v>
      </c>
      <c r="U300" s="175"/>
    </row>
    <row r="301" spans="1:21" ht="22.5" customHeight="1" x14ac:dyDescent="0.25">
      <c r="A301" s="145"/>
      <c r="B301" s="148"/>
      <c r="C301" s="91" t="s">
        <v>5</v>
      </c>
      <c r="D301" s="59">
        <f t="shared" si="158"/>
        <v>0</v>
      </c>
      <c r="E301" s="60">
        <v>0</v>
      </c>
      <c r="F301" s="60">
        <v>0</v>
      </c>
      <c r="G301" s="60">
        <v>0</v>
      </c>
      <c r="H301" s="60">
        <v>0</v>
      </c>
      <c r="I301" s="60">
        <v>0</v>
      </c>
      <c r="J301" s="60">
        <v>0</v>
      </c>
      <c r="K301" s="60">
        <v>0</v>
      </c>
      <c r="L301" s="60">
        <v>0</v>
      </c>
      <c r="M301" s="60">
        <v>0</v>
      </c>
      <c r="N301" s="60">
        <v>0</v>
      </c>
      <c r="O301" s="60">
        <v>0</v>
      </c>
      <c r="P301" s="60">
        <v>0</v>
      </c>
      <c r="Q301" s="60">
        <v>0</v>
      </c>
      <c r="R301" s="60">
        <v>0</v>
      </c>
      <c r="S301" s="60">
        <v>0</v>
      </c>
      <c r="T301" s="60">
        <v>0</v>
      </c>
      <c r="U301" s="175"/>
    </row>
    <row r="302" spans="1:21" ht="22.5" customHeight="1" x14ac:dyDescent="0.25">
      <c r="A302" s="145"/>
      <c r="B302" s="148"/>
      <c r="C302" s="91" t="s">
        <v>6</v>
      </c>
      <c r="D302" s="59">
        <f t="shared" si="158"/>
        <v>0</v>
      </c>
      <c r="E302" s="60">
        <v>0</v>
      </c>
      <c r="F302" s="60">
        <v>0</v>
      </c>
      <c r="G302" s="60">
        <v>0</v>
      </c>
      <c r="H302" s="60">
        <v>0</v>
      </c>
      <c r="I302" s="60">
        <v>0</v>
      </c>
      <c r="J302" s="60">
        <v>0</v>
      </c>
      <c r="K302" s="60">
        <v>0</v>
      </c>
      <c r="L302" s="60">
        <v>0</v>
      </c>
      <c r="M302" s="60">
        <v>0</v>
      </c>
      <c r="N302" s="60">
        <v>0</v>
      </c>
      <c r="O302" s="60">
        <v>0</v>
      </c>
      <c r="P302" s="60">
        <v>0</v>
      </c>
      <c r="Q302" s="60">
        <v>0</v>
      </c>
      <c r="R302" s="60">
        <v>0</v>
      </c>
      <c r="S302" s="60">
        <v>0</v>
      </c>
      <c r="T302" s="60">
        <v>0</v>
      </c>
      <c r="U302" s="175"/>
    </row>
    <row r="303" spans="1:21" ht="22.5" customHeight="1" x14ac:dyDescent="0.25">
      <c r="A303" s="145"/>
      <c r="B303" s="148"/>
      <c r="C303" s="91" t="s">
        <v>7</v>
      </c>
      <c r="D303" s="59">
        <f t="shared" si="158"/>
        <v>887.07</v>
      </c>
      <c r="E303" s="60">
        <v>0</v>
      </c>
      <c r="F303" s="60">
        <v>0</v>
      </c>
      <c r="G303" s="60">
        <v>0</v>
      </c>
      <c r="H303" s="60">
        <v>0</v>
      </c>
      <c r="I303" s="60">
        <v>0</v>
      </c>
      <c r="J303" s="60">
        <v>0</v>
      </c>
      <c r="K303" s="60">
        <v>887.07</v>
      </c>
      <c r="L303" s="60">
        <v>0</v>
      </c>
      <c r="M303" s="60">
        <v>0</v>
      </c>
      <c r="N303" s="60">
        <v>0</v>
      </c>
      <c r="O303" s="60">
        <v>0</v>
      </c>
      <c r="P303" s="60">
        <v>0</v>
      </c>
      <c r="Q303" s="60">
        <v>0</v>
      </c>
      <c r="R303" s="60">
        <v>0</v>
      </c>
      <c r="S303" s="60">
        <v>0</v>
      </c>
      <c r="T303" s="60">
        <v>0</v>
      </c>
      <c r="U303" s="175"/>
    </row>
    <row r="304" spans="1:21" ht="22.5" customHeight="1" x14ac:dyDescent="0.25">
      <c r="A304" s="146"/>
      <c r="B304" s="149"/>
      <c r="C304" s="91" t="s">
        <v>8</v>
      </c>
      <c r="D304" s="59">
        <f t="shared" si="158"/>
        <v>0</v>
      </c>
      <c r="E304" s="60">
        <v>0</v>
      </c>
      <c r="F304" s="60">
        <v>0</v>
      </c>
      <c r="G304" s="60">
        <v>0</v>
      </c>
      <c r="H304" s="60">
        <v>0</v>
      </c>
      <c r="I304" s="60">
        <v>0</v>
      </c>
      <c r="J304" s="60">
        <v>0</v>
      </c>
      <c r="K304" s="60">
        <v>0</v>
      </c>
      <c r="L304" s="60">
        <v>0</v>
      </c>
      <c r="M304" s="60">
        <v>0</v>
      </c>
      <c r="N304" s="60">
        <v>0</v>
      </c>
      <c r="O304" s="60">
        <v>0</v>
      </c>
      <c r="P304" s="60">
        <v>0</v>
      </c>
      <c r="Q304" s="60">
        <v>0</v>
      </c>
      <c r="R304" s="60">
        <v>0</v>
      </c>
      <c r="S304" s="60">
        <v>0</v>
      </c>
      <c r="T304" s="60">
        <v>0</v>
      </c>
      <c r="U304" s="175"/>
    </row>
    <row r="305" spans="1:21" s="1" customFormat="1" ht="22.5" customHeight="1" x14ac:dyDescent="0.25">
      <c r="A305" s="155" t="s">
        <v>239</v>
      </c>
      <c r="B305" s="150" t="s">
        <v>250</v>
      </c>
      <c r="C305" s="90" t="s">
        <v>4</v>
      </c>
      <c r="D305" s="59">
        <f t="shared" si="158"/>
        <v>25000</v>
      </c>
      <c r="E305" s="59">
        <f>E306+E307+E308+E309</f>
        <v>0</v>
      </c>
      <c r="F305" s="59">
        <f t="shared" ref="F305:J305" si="164">F306+F307+F308+F309</f>
        <v>0</v>
      </c>
      <c r="G305" s="59">
        <f t="shared" si="164"/>
        <v>0</v>
      </c>
      <c r="H305" s="59">
        <f t="shared" si="164"/>
        <v>0</v>
      </c>
      <c r="I305" s="59">
        <f t="shared" si="164"/>
        <v>0</v>
      </c>
      <c r="J305" s="59">
        <f t="shared" si="164"/>
        <v>0</v>
      </c>
      <c r="K305" s="59">
        <f>K306+K307+K308+K309</f>
        <v>10000</v>
      </c>
      <c r="L305" s="59">
        <f t="shared" ref="L305:N305" si="165">L306+L307+L308+L309</f>
        <v>10000</v>
      </c>
      <c r="M305" s="59">
        <f>M306+M307+M308+M309</f>
        <v>5000</v>
      </c>
      <c r="N305" s="59">
        <f t="shared" si="165"/>
        <v>0</v>
      </c>
      <c r="O305" s="59">
        <f t="shared" ref="O305:T305" si="166">O306+O307+O308+O309</f>
        <v>0</v>
      </c>
      <c r="P305" s="59">
        <f t="shared" si="166"/>
        <v>0</v>
      </c>
      <c r="Q305" s="59">
        <f t="shared" si="166"/>
        <v>0</v>
      </c>
      <c r="R305" s="59">
        <f t="shared" si="166"/>
        <v>0</v>
      </c>
      <c r="S305" s="59">
        <f t="shared" si="166"/>
        <v>0</v>
      </c>
      <c r="T305" s="59">
        <f t="shared" si="166"/>
        <v>0</v>
      </c>
      <c r="U305" s="175"/>
    </row>
    <row r="306" spans="1:21" s="1" customFormat="1" ht="22.5" customHeight="1" x14ac:dyDescent="0.25">
      <c r="A306" s="156"/>
      <c r="B306" s="151"/>
      <c r="C306" s="90" t="s">
        <v>5</v>
      </c>
      <c r="D306" s="59">
        <f t="shared" si="158"/>
        <v>10000</v>
      </c>
      <c r="E306" s="59">
        <v>0</v>
      </c>
      <c r="F306" s="59">
        <v>0</v>
      </c>
      <c r="G306" s="59">
        <v>0</v>
      </c>
      <c r="H306" s="59">
        <v>0</v>
      </c>
      <c r="I306" s="59">
        <v>0</v>
      </c>
      <c r="J306" s="59">
        <v>0</v>
      </c>
      <c r="K306" s="59">
        <f>K311+K316</f>
        <v>0</v>
      </c>
      <c r="L306" s="59">
        <f t="shared" ref="L306:N306" si="167">L311+L316</f>
        <v>10000</v>
      </c>
      <c r="M306" s="59">
        <f t="shared" si="167"/>
        <v>0</v>
      </c>
      <c r="N306" s="59">
        <f t="shared" si="167"/>
        <v>0</v>
      </c>
      <c r="O306" s="59">
        <f t="shared" ref="O306:T306" si="168">O311+O316</f>
        <v>0</v>
      </c>
      <c r="P306" s="59">
        <f t="shared" si="168"/>
        <v>0</v>
      </c>
      <c r="Q306" s="59">
        <f t="shared" si="168"/>
        <v>0</v>
      </c>
      <c r="R306" s="59">
        <f t="shared" si="168"/>
        <v>0</v>
      </c>
      <c r="S306" s="59">
        <f t="shared" si="168"/>
        <v>0</v>
      </c>
      <c r="T306" s="59">
        <f t="shared" si="168"/>
        <v>0</v>
      </c>
      <c r="U306" s="175"/>
    </row>
    <row r="307" spans="1:21" s="1" customFormat="1" ht="22.5" customHeight="1" x14ac:dyDescent="0.25">
      <c r="A307" s="156"/>
      <c r="B307" s="151"/>
      <c r="C307" s="90" t="s">
        <v>6</v>
      </c>
      <c r="D307" s="59">
        <f t="shared" si="158"/>
        <v>15000</v>
      </c>
      <c r="E307" s="59">
        <v>0</v>
      </c>
      <c r="F307" s="59">
        <v>0</v>
      </c>
      <c r="G307" s="59">
        <v>0</v>
      </c>
      <c r="H307" s="59">
        <v>0</v>
      </c>
      <c r="I307" s="59">
        <v>0</v>
      </c>
      <c r="J307" s="59">
        <v>0</v>
      </c>
      <c r="K307" s="59">
        <f>K312+K317</f>
        <v>10000</v>
      </c>
      <c r="L307" s="59">
        <f t="shared" ref="L307:N307" si="169">L312+L317</f>
        <v>0</v>
      </c>
      <c r="M307" s="59">
        <f>M312+M317+M322</f>
        <v>5000</v>
      </c>
      <c r="N307" s="59">
        <f t="shared" si="169"/>
        <v>0</v>
      </c>
      <c r="O307" s="59">
        <f t="shared" ref="O307:T307" si="170">O312+O317</f>
        <v>0</v>
      </c>
      <c r="P307" s="59">
        <f t="shared" si="170"/>
        <v>0</v>
      </c>
      <c r="Q307" s="59">
        <f t="shared" si="170"/>
        <v>0</v>
      </c>
      <c r="R307" s="59">
        <f t="shared" si="170"/>
        <v>0</v>
      </c>
      <c r="S307" s="59">
        <f t="shared" si="170"/>
        <v>0</v>
      </c>
      <c r="T307" s="59">
        <f t="shared" si="170"/>
        <v>0</v>
      </c>
      <c r="U307" s="175"/>
    </row>
    <row r="308" spans="1:21" s="1" customFormat="1" ht="22.5" customHeight="1" x14ac:dyDescent="0.25">
      <c r="A308" s="156"/>
      <c r="B308" s="151"/>
      <c r="C308" s="90" t="s">
        <v>7</v>
      </c>
      <c r="D308" s="59">
        <f t="shared" si="158"/>
        <v>0</v>
      </c>
      <c r="E308" s="59">
        <v>0</v>
      </c>
      <c r="F308" s="59">
        <v>0</v>
      </c>
      <c r="G308" s="59">
        <v>0</v>
      </c>
      <c r="H308" s="59">
        <v>0</v>
      </c>
      <c r="I308" s="59">
        <v>0</v>
      </c>
      <c r="J308" s="59">
        <v>0</v>
      </c>
      <c r="K308" s="59">
        <f>K313+K318</f>
        <v>0</v>
      </c>
      <c r="L308" s="59">
        <f t="shared" ref="L308:N308" si="171">L313+L318</f>
        <v>0</v>
      </c>
      <c r="M308" s="59">
        <f t="shared" si="171"/>
        <v>0</v>
      </c>
      <c r="N308" s="59">
        <f t="shared" si="171"/>
        <v>0</v>
      </c>
      <c r="O308" s="59">
        <f t="shared" ref="O308:T308" si="172">O313+O318</f>
        <v>0</v>
      </c>
      <c r="P308" s="59">
        <f t="shared" si="172"/>
        <v>0</v>
      </c>
      <c r="Q308" s="59">
        <f t="shared" si="172"/>
        <v>0</v>
      </c>
      <c r="R308" s="59">
        <f t="shared" si="172"/>
        <v>0</v>
      </c>
      <c r="S308" s="59">
        <f t="shared" si="172"/>
        <v>0</v>
      </c>
      <c r="T308" s="59">
        <f t="shared" si="172"/>
        <v>0</v>
      </c>
      <c r="U308" s="175"/>
    </row>
    <row r="309" spans="1:21" s="1" customFormat="1" ht="22.5" customHeight="1" x14ac:dyDescent="0.25">
      <c r="A309" s="157"/>
      <c r="B309" s="152"/>
      <c r="C309" s="90" t="s">
        <v>8</v>
      </c>
      <c r="D309" s="59">
        <f t="shared" si="158"/>
        <v>0</v>
      </c>
      <c r="E309" s="59">
        <v>0</v>
      </c>
      <c r="F309" s="59">
        <v>0</v>
      </c>
      <c r="G309" s="59">
        <v>0</v>
      </c>
      <c r="H309" s="59">
        <v>0</v>
      </c>
      <c r="I309" s="59">
        <v>0</v>
      </c>
      <c r="J309" s="59">
        <v>0</v>
      </c>
      <c r="K309" s="59">
        <f>K314+K319</f>
        <v>0</v>
      </c>
      <c r="L309" s="59">
        <f t="shared" ref="L309:N309" si="173">L314+L319</f>
        <v>0</v>
      </c>
      <c r="M309" s="59">
        <f t="shared" si="173"/>
        <v>0</v>
      </c>
      <c r="N309" s="59">
        <f t="shared" si="173"/>
        <v>0</v>
      </c>
      <c r="O309" s="59">
        <f t="shared" ref="O309:T309" si="174">O314+O319</f>
        <v>0</v>
      </c>
      <c r="P309" s="59">
        <f t="shared" si="174"/>
        <v>0</v>
      </c>
      <c r="Q309" s="59">
        <f t="shared" si="174"/>
        <v>0</v>
      </c>
      <c r="R309" s="59">
        <f t="shared" si="174"/>
        <v>0</v>
      </c>
      <c r="S309" s="59">
        <f t="shared" si="174"/>
        <v>0</v>
      </c>
      <c r="T309" s="59">
        <f t="shared" si="174"/>
        <v>0</v>
      </c>
      <c r="U309" s="175"/>
    </row>
    <row r="310" spans="1:21" ht="22.5" customHeight="1" x14ac:dyDescent="0.25">
      <c r="A310" s="144" t="s">
        <v>240</v>
      </c>
      <c r="B310" s="147" t="s">
        <v>243</v>
      </c>
      <c r="C310" s="91" t="s">
        <v>4</v>
      </c>
      <c r="D310" s="59">
        <f t="shared" si="158"/>
        <v>20000</v>
      </c>
      <c r="E310" s="60">
        <f>E311+E312+E313+E314</f>
        <v>0</v>
      </c>
      <c r="F310" s="60">
        <f t="shared" ref="F310:T310" si="175">F311+F312+F313+F314</f>
        <v>0</v>
      </c>
      <c r="G310" s="60">
        <f t="shared" si="175"/>
        <v>0</v>
      </c>
      <c r="H310" s="60">
        <f t="shared" si="175"/>
        <v>0</v>
      </c>
      <c r="I310" s="60">
        <f t="shared" si="175"/>
        <v>0</v>
      </c>
      <c r="J310" s="60">
        <f t="shared" si="175"/>
        <v>0</v>
      </c>
      <c r="K310" s="60">
        <f t="shared" si="175"/>
        <v>10000</v>
      </c>
      <c r="L310" s="60">
        <f t="shared" si="175"/>
        <v>10000</v>
      </c>
      <c r="M310" s="60">
        <f t="shared" si="175"/>
        <v>0</v>
      </c>
      <c r="N310" s="60">
        <f t="shared" si="175"/>
        <v>0</v>
      </c>
      <c r="O310" s="60">
        <f t="shared" si="175"/>
        <v>0</v>
      </c>
      <c r="P310" s="60">
        <f t="shared" si="175"/>
        <v>0</v>
      </c>
      <c r="Q310" s="60">
        <f t="shared" si="175"/>
        <v>0</v>
      </c>
      <c r="R310" s="60">
        <f t="shared" si="175"/>
        <v>0</v>
      </c>
      <c r="S310" s="60">
        <f t="shared" si="175"/>
        <v>0</v>
      </c>
      <c r="T310" s="60">
        <f t="shared" si="175"/>
        <v>0</v>
      </c>
      <c r="U310" s="175"/>
    </row>
    <row r="311" spans="1:21" ht="22.5" customHeight="1" x14ac:dyDescent="0.25">
      <c r="A311" s="145"/>
      <c r="B311" s="148"/>
      <c r="C311" s="91" t="s">
        <v>5</v>
      </c>
      <c r="D311" s="59">
        <f t="shared" si="158"/>
        <v>10000</v>
      </c>
      <c r="E311" s="60">
        <v>0</v>
      </c>
      <c r="F311" s="60">
        <v>0</v>
      </c>
      <c r="G311" s="60">
        <v>0</v>
      </c>
      <c r="H311" s="60">
        <v>0</v>
      </c>
      <c r="I311" s="60">
        <v>0</v>
      </c>
      <c r="J311" s="60">
        <v>0</v>
      </c>
      <c r="K311" s="60">
        <v>0</v>
      </c>
      <c r="L311" s="60">
        <v>10000</v>
      </c>
      <c r="M311" s="60">
        <v>0</v>
      </c>
      <c r="N311" s="60">
        <v>0</v>
      </c>
      <c r="O311" s="60">
        <v>0</v>
      </c>
      <c r="P311" s="60">
        <v>0</v>
      </c>
      <c r="Q311" s="60">
        <v>0</v>
      </c>
      <c r="R311" s="60">
        <v>0</v>
      </c>
      <c r="S311" s="60">
        <v>0</v>
      </c>
      <c r="T311" s="60">
        <v>0</v>
      </c>
      <c r="U311" s="175"/>
    </row>
    <row r="312" spans="1:21" ht="22.5" customHeight="1" x14ac:dyDescent="0.25">
      <c r="A312" s="145"/>
      <c r="B312" s="148"/>
      <c r="C312" s="91" t="s">
        <v>6</v>
      </c>
      <c r="D312" s="59">
        <f t="shared" si="158"/>
        <v>10000</v>
      </c>
      <c r="E312" s="60">
        <v>0</v>
      </c>
      <c r="F312" s="60">
        <v>0</v>
      </c>
      <c r="G312" s="60">
        <v>0</v>
      </c>
      <c r="H312" s="60">
        <v>0</v>
      </c>
      <c r="I312" s="60">
        <v>0</v>
      </c>
      <c r="J312" s="60">
        <v>0</v>
      </c>
      <c r="K312" s="60">
        <v>10000</v>
      </c>
      <c r="L312" s="60">
        <v>0</v>
      </c>
      <c r="M312" s="60">
        <v>0</v>
      </c>
      <c r="N312" s="60">
        <v>0</v>
      </c>
      <c r="O312" s="60">
        <v>0</v>
      </c>
      <c r="P312" s="60">
        <v>0</v>
      </c>
      <c r="Q312" s="60">
        <v>0</v>
      </c>
      <c r="R312" s="60">
        <v>0</v>
      </c>
      <c r="S312" s="60">
        <v>0</v>
      </c>
      <c r="T312" s="60">
        <v>0</v>
      </c>
      <c r="U312" s="175"/>
    </row>
    <row r="313" spans="1:21" ht="22.5" customHeight="1" x14ac:dyDescent="0.25">
      <c r="A313" s="145"/>
      <c r="B313" s="148"/>
      <c r="C313" s="91" t="s">
        <v>7</v>
      </c>
      <c r="D313" s="59">
        <f t="shared" si="158"/>
        <v>0</v>
      </c>
      <c r="E313" s="60">
        <v>0</v>
      </c>
      <c r="F313" s="60">
        <v>0</v>
      </c>
      <c r="G313" s="60">
        <v>0</v>
      </c>
      <c r="H313" s="60">
        <v>0</v>
      </c>
      <c r="I313" s="60">
        <v>0</v>
      </c>
      <c r="J313" s="60">
        <v>0</v>
      </c>
      <c r="K313" s="60">
        <v>0</v>
      </c>
      <c r="L313" s="60">
        <v>0</v>
      </c>
      <c r="M313" s="60">
        <v>0</v>
      </c>
      <c r="N313" s="60">
        <v>0</v>
      </c>
      <c r="O313" s="60">
        <v>0</v>
      </c>
      <c r="P313" s="60">
        <v>0</v>
      </c>
      <c r="Q313" s="60">
        <v>0</v>
      </c>
      <c r="R313" s="60">
        <v>0</v>
      </c>
      <c r="S313" s="60">
        <v>0</v>
      </c>
      <c r="T313" s="60">
        <v>0</v>
      </c>
      <c r="U313" s="175"/>
    </row>
    <row r="314" spans="1:21" ht="22.5" customHeight="1" x14ac:dyDescent="0.25">
      <c r="A314" s="146"/>
      <c r="B314" s="149"/>
      <c r="C314" s="91" t="s">
        <v>8</v>
      </c>
      <c r="D314" s="59">
        <f t="shared" si="158"/>
        <v>0</v>
      </c>
      <c r="E314" s="60">
        <v>0</v>
      </c>
      <c r="F314" s="60">
        <v>0</v>
      </c>
      <c r="G314" s="60">
        <v>0</v>
      </c>
      <c r="H314" s="60">
        <v>0</v>
      </c>
      <c r="I314" s="60">
        <v>0</v>
      </c>
      <c r="J314" s="60">
        <v>0</v>
      </c>
      <c r="K314" s="60">
        <v>0</v>
      </c>
      <c r="L314" s="60">
        <v>0</v>
      </c>
      <c r="M314" s="60">
        <v>0</v>
      </c>
      <c r="N314" s="60">
        <v>0</v>
      </c>
      <c r="O314" s="60">
        <v>0</v>
      </c>
      <c r="P314" s="60">
        <v>0</v>
      </c>
      <c r="Q314" s="60">
        <v>0</v>
      </c>
      <c r="R314" s="60">
        <v>0</v>
      </c>
      <c r="S314" s="60">
        <v>0</v>
      </c>
      <c r="T314" s="60">
        <v>0</v>
      </c>
      <c r="U314" s="175"/>
    </row>
    <row r="315" spans="1:21" ht="22.5" customHeight="1" x14ac:dyDescent="0.25">
      <c r="A315" s="144" t="s">
        <v>251</v>
      </c>
      <c r="B315" s="147" t="s">
        <v>243</v>
      </c>
      <c r="C315" s="91" t="s">
        <v>4</v>
      </c>
      <c r="D315" s="59">
        <f t="shared" si="158"/>
        <v>0</v>
      </c>
      <c r="E315" s="60">
        <f>E316+E317+E318+E319</f>
        <v>0</v>
      </c>
      <c r="F315" s="60">
        <f t="shared" ref="F315:T315" si="176">F316+F317+F318+F319</f>
        <v>0</v>
      </c>
      <c r="G315" s="60">
        <f t="shared" si="176"/>
        <v>0</v>
      </c>
      <c r="H315" s="60">
        <f t="shared" si="176"/>
        <v>0</v>
      </c>
      <c r="I315" s="60">
        <f t="shared" si="176"/>
        <v>0</v>
      </c>
      <c r="J315" s="60">
        <f t="shared" si="176"/>
        <v>0</v>
      </c>
      <c r="K315" s="60">
        <f t="shared" si="176"/>
        <v>0</v>
      </c>
      <c r="L315" s="60">
        <f t="shared" si="176"/>
        <v>0</v>
      </c>
      <c r="M315" s="60">
        <f t="shared" si="176"/>
        <v>0</v>
      </c>
      <c r="N315" s="60">
        <f t="shared" si="176"/>
        <v>0</v>
      </c>
      <c r="O315" s="60">
        <f t="shared" si="176"/>
        <v>0</v>
      </c>
      <c r="P315" s="60">
        <f t="shared" si="176"/>
        <v>0</v>
      </c>
      <c r="Q315" s="60">
        <f t="shared" si="176"/>
        <v>0</v>
      </c>
      <c r="R315" s="60">
        <f t="shared" si="176"/>
        <v>0</v>
      </c>
      <c r="S315" s="60">
        <f t="shared" si="176"/>
        <v>0</v>
      </c>
      <c r="T315" s="60">
        <f t="shared" si="176"/>
        <v>0</v>
      </c>
      <c r="U315" s="175"/>
    </row>
    <row r="316" spans="1:21" ht="22.5" customHeight="1" x14ac:dyDescent="0.25">
      <c r="A316" s="145"/>
      <c r="B316" s="148"/>
      <c r="C316" s="91" t="s">
        <v>5</v>
      </c>
      <c r="D316" s="59">
        <f t="shared" si="158"/>
        <v>0</v>
      </c>
      <c r="E316" s="60">
        <v>0</v>
      </c>
      <c r="F316" s="60">
        <v>0</v>
      </c>
      <c r="G316" s="60">
        <v>0</v>
      </c>
      <c r="H316" s="60">
        <v>0</v>
      </c>
      <c r="I316" s="60">
        <v>0</v>
      </c>
      <c r="J316" s="60">
        <v>0</v>
      </c>
      <c r="K316" s="60">
        <v>0</v>
      </c>
      <c r="L316" s="60">
        <v>0</v>
      </c>
      <c r="M316" s="60">
        <v>0</v>
      </c>
      <c r="N316" s="60">
        <v>0</v>
      </c>
      <c r="O316" s="60">
        <v>0</v>
      </c>
      <c r="P316" s="60">
        <v>0</v>
      </c>
      <c r="Q316" s="60">
        <v>0</v>
      </c>
      <c r="R316" s="60">
        <v>0</v>
      </c>
      <c r="S316" s="60">
        <v>0</v>
      </c>
      <c r="T316" s="60">
        <v>0</v>
      </c>
      <c r="U316" s="175"/>
    </row>
    <row r="317" spans="1:21" ht="22.5" customHeight="1" x14ac:dyDescent="0.25">
      <c r="A317" s="145"/>
      <c r="B317" s="148"/>
      <c r="C317" s="91" t="s">
        <v>6</v>
      </c>
      <c r="D317" s="59">
        <f t="shared" si="158"/>
        <v>0</v>
      </c>
      <c r="E317" s="60">
        <v>0</v>
      </c>
      <c r="F317" s="60">
        <v>0</v>
      </c>
      <c r="G317" s="60">
        <v>0</v>
      </c>
      <c r="H317" s="60">
        <v>0</v>
      </c>
      <c r="I317" s="60">
        <v>0</v>
      </c>
      <c r="J317" s="60">
        <v>0</v>
      </c>
      <c r="K317" s="60">
        <v>0</v>
      </c>
      <c r="L317" s="60">
        <v>0</v>
      </c>
      <c r="M317" s="60">
        <v>0</v>
      </c>
      <c r="N317" s="60">
        <v>0</v>
      </c>
      <c r="O317" s="60">
        <v>0</v>
      </c>
      <c r="P317" s="60">
        <v>0</v>
      </c>
      <c r="Q317" s="60">
        <v>0</v>
      </c>
      <c r="R317" s="60">
        <v>0</v>
      </c>
      <c r="S317" s="60">
        <v>0</v>
      </c>
      <c r="T317" s="60">
        <v>0</v>
      </c>
      <c r="U317" s="175"/>
    </row>
    <row r="318" spans="1:21" ht="22.5" customHeight="1" x14ac:dyDescent="0.25">
      <c r="A318" s="145"/>
      <c r="B318" s="148"/>
      <c r="C318" s="91" t="s">
        <v>7</v>
      </c>
      <c r="D318" s="59">
        <f t="shared" si="158"/>
        <v>0</v>
      </c>
      <c r="E318" s="60">
        <v>0</v>
      </c>
      <c r="F318" s="60">
        <v>0</v>
      </c>
      <c r="G318" s="60">
        <v>0</v>
      </c>
      <c r="H318" s="60">
        <v>0</v>
      </c>
      <c r="I318" s="60">
        <v>0</v>
      </c>
      <c r="J318" s="60">
        <v>0</v>
      </c>
      <c r="K318" s="60">
        <v>0</v>
      </c>
      <c r="L318" s="60">
        <v>0</v>
      </c>
      <c r="M318" s="60">
        <v>0</v>
      </c>
      <c r="N318" s="60">
        <v>0</v>
      </c>
      <c r="O318" s="60">
        <v>0</v>
      </c>
      <c r="P318" s="60">
        <v>0</v>
      </c>
      <c r="Q318" s="60">
        <v>0</v>
      </c>
      <c r="R318" s="60">
        <v>0</v>
      </c>
      <c r="S318" s="60">
        <v>0</v>
      </c>
      <c r="T318" s="60">
        <v>0</v>
      </c>
      <c r="U318" s="175"/>
    </row>
    <row r="319" spans="1:21" ht="22.5" customHeight="1" x14ac:dyDescent="0.25">
      <c r="A319" s="146"/>
      <c r="B319" s="149"/>
      <c r="C319" s="91" t="s">
        <v>8</v>
      </c>
      <c r="D319" s="59">
        <f t="shared" si="158"/>
        <v>0</v>
      </c>
      <c r="E319" s="60">
        <v>0</v>
      </c>
      <c r="F319" s="60">
        <v>0</v>
      </c>
      <c r="G319" s="60">
        <v>0</v>
      </c>
      <c r="H319" s="60">
        <v>0</v>
      </c>
      <c r="I319" s="60">
        <v>0</v>
      </c>
      <c r="J319" s="60">
        <v>0</v>
      </c>
      <c r="K319" s="60">
        <v>0</v>
      </c>
      <c r="L319" s="60">
        <v>0</v>
      </c>
      <c r="M319" s="60">
        <v>0</v>
      </c>
      <c r="N319" s="60">
        <v>0</v>
      </c>
      <c r="O319" s="60">
        <v>0</v>
      </c>
      <c r="P319" s="60">
        <v>0</v>
      </c>
      <c r="Q319" s="60">
        <v>0</v>
      </c>
      <c r="R319" s="60">
        <v>0</v>
      </c>
      <c r="S319" s="60">
        <v>0</v>
      </c>
      <c r="T319" s="60">
        <v>0</v>
      </c>
      <c r="U319" s="175"/>
    </row>
    <row r="320" spans="1:21" ht="22.5" customHeight="1" x14ac:dyDescent="0.25">
      <c r="A320" s="144" t="s">
        <v>293</v>
      </c>
      <c r="B320" s="147" t="s">
        <v>243</v>
      </c>
      <c r="C320" s="91" t="s">
        <v>4</v>
      </c>
      <c r="D320" s="59">
        <f t="shared" si="158"/>
        <v>5000</v>
      </c>
      <c r="E320" s="60">
        <f>E321+E322+E323+E324</f>
        <v>0</v>
      </c>
      <c r="F320" s="60">
        <f t="shared" ref="F320:T320" si="177">F321+F322+F323+F324</f>
        <v>0</v>
      </c>
      <c r="G320" s="60">
        <f t="shared" si="177"/>
        <v>0</v>
      </c>
      <c r="H320" s="60">
        <f t="shared" si="177"/>
        <v>0</v>
      </c>
      <c r="I320" s="60">
        <f t="shared" si="177"/>
        <v>0</v>
      </c>
      <c r="J320" s="60">
        <f t="shared" si="177"/>
        <v>0</v>
      </c>
      <c r="K320" s="60">
        <f t="shared" si="177"/>
        <v>0</v>
      </c>
      <c r="L320" s="60">
        <f t="shared" si="177"/>
        <v>0</v>
      </c>
      <c r="M320" s="60">
        <f t="shared" si="177"/>
        <v>5000</v>
      </c>
      <c r="N320" s="60">
        <f t="shared" si="177"/>
        <v>0</v>
      </c>
      <c r="O320" s="60">
        <f t="shared" si="177"/>
        <v>0</v>
      </c>
      <c r="P320" s="60">
        <f t="shared" si="177"/>
        <v>0</v>
      </c>
      <c r="Q320" s="60">
        <f t="shared" si="177"/>
        <v>0</v>
      </c>
      <c r="R320" s="60">
        <f t="shared" si="177"/>
        <v>0</v>
      </c>
      <c r="S320" s="60">
        <f t="shared" si="177"/>
        <v>0</v>
      </c>
      <c r="T320" s="60">
        <f t="shared" si="177"/>
        <v>0</v>
      </c>
      <c r="U320" s="95"/>
    </row>
    <row r="321" spans="1:21" ht="22.5" customHeight="1" x14ac:dyDescent="0.25">
      <c r="A321" s="145"/>
      <c r="B321" s="148"/>
      <c r="C321" s="91" t="s">
        <v>5</v>
      </c>
      <c r="D321" s="59">
        <f t="shared" si="158"/>
        <v>0</v>
      </c>
      <c r="E321" s="60">
        <v>0</v>
      </c>
      <c r="F321" s="60">
        <v>0</v>
      </c>
      <c r="G321" s="60">
        <v>0</v>
      </c>
      <c r="H321" s="60">
        <v>0</v>
      </c>
      <c r="I321" s="60">
        <v>0</v>
      </c>
      <c r="J321" s="60">
        <v>0</v>
      </c>
      <c r="K321" s="60">
        <v>0</v>
      </c>
      <c r="L321" s="60">
        <v>0</v>
      </c>
      <c r="M321" s="60">
        <v>0</v>
      </c>
      <c r="N321" s="60">
        <v>0</v>
      </c>
      <c r="O321" s="60">
        <v>0</v>
      </c>
      <c r="P321" s="60">
        <v>0</v>
      </c>
      <c r="Q321" s="60">
        <v>0</v>
      </c>
      <c r="R321" s="60">
        <v>0</v>
      </c>
      <c r="S321" s="60">
        <v>0</v>
      </c>
      <c r="T321" s="60">
        <v>0</v>
      </c>
      <c r="U321" s="95"/>
    </row>
    <row r="322" spans="1:21" ht="22.5" customHeight="1" x14ac:dyDescent="0.25">
      <c r="A322" s="145"/>
      <c r="B322" s="148"/>
      <c r="C322" s="91" t="s">
        <v>6</v>
      </c>
      <c r="D322" s="59">
        <f t="shared" si="158"/>
        <v>5000</v>
      </c>
      <c r="E322" s="60">
        <v>0</v>
      </c>
      <c r="F322" s="60">
        <v>0</v>
      </c>
      <c r="G322" s="60">
        <v>0</v>
      </c>
      <c r="H322" s="60">
        <v>0</v>
      </c>
      <c r="I322" s="60">
        <v>0</v>
      </c>
      <c r="J322" s="60">
        <v>0</v>
      </c>
      <c r="K322" s="60">
        <v>0</v>
      </c>
      <c r="L322" s="60">
        <v>0</v>
      </c>
      <c r="M322" s="60">
        <v>5000</v>
      </c>
      <c r="N322" s="60">
        <v>0</v>
      </c>
      <c r="O322" s="60">
        <v>0</v>
      </c>
      <c r="P322" s="60">
        <v>0</v>
      </c>
      <c r="Q322" s="60">
        <v>0</v>
      </c>
      <c r="R322" s="60">
        <v>0</v>
      </c>
      <c r="S322" s="60">
        <v>0</v>
      </c>
      <c r="T322" s="60">
        <v>0</v>
      </c>
      <c r="U322" s="95"/>
    </row>
    <row r="323" spans="1:21" ht="22.5" customHeight="1" x14ac:dyDescent="0.25">
      <c r="A323" s="145"/>
      <c r="B323" s="148"/>
      <c r="C323" s="91" t="s">
        <v>7</v>
      </c>
      <c r="D323" s="59">
        <f t="shared" si="158"/>
        <v>0</v>
      </c>
      <c r="E323" s="60">
        <v>0</v>
      </c>
      <c r="F323" s="60">
        <v>0</v>
      </c>
      <c r="G323" s="60">
        <v>0</v>
      </c>
      <c r="H323" s="60">
        <v>0</v>
      </c>
      <c r="I323" s="60">
        <v>0</v>
      </c>
      <c r="J323" s="60">
        <v>0</v>
      </c>
      <c r="K323" s="60">
        <v>0</v>
      </c>
      <c r="L323" s="60">
        <v>0</v>
      </c>
      <c r="M323" s="60">
        <v>0</v>
      </c>
      <c r="N323" s="60">
        <v>0</v>
      </c>
      <c r="O323" s="60">
        <v>0</v>
      </c>
      <c r="P323" s="60">
        <v>0</v>
      </c>
      <c r="Q323" s="60">
        <v>0</v>
      </c>
      <c r="R323" s="60">
        <v>0</v>
      </c>
      <c r="S323" s="60">
        <v>0</v>
      </c>
      <c r="T323" s="60">
        <v>0</v>
      </c>
      <c r="U323" s="95"/>
    </row>
    <row r="324" spans="1:21" ht="22.5" customHeight="1" x14ac:dyDescent="0.25">
      <c r="A324" s="146"/>
      <c r="B324" s="149"/>
      <c r="C324" s="91" t="s">
        <v>8</v>
      </c>
      <c r="D324" s="59">
        <f t="shared" si="158"/>
        <v>0</v>
      </c>
      <c r="E324" s="60">
        <v>0</v>
      </c>
      <c r="F324" s="60">
        <v>0</v>
      </c>
      <c r="G324" s="60">
        <v>0</v>
      </c>
      <c r="H324" s="60">
        <v>0</v>
      </c>
      <c r="I324" s="60">
        <v>0</v>
      </c>
      <c r="J324" s="60">
        <v>0</v>
      </c>
      <c r="K324" s="60">
        <v>0</v>
      </c>
      <c r="L324" s="60">
        <v>0</v>
      </c>
      <c r="M324" s="60">
        <v>0</v>
      </c>
      <c r="N324" s="60">
        <v>0</v>
      </c>
      <c r="O324" s="60">
        <v>0</v>
      </c>
      <c r="P324" s="60">
        <v>0</v>
      </c>
      <c r="Q324" s="60">
        <v>0</v>
      </c>
      <c r="R324" s="60">
        <v>0</v>
      </c>
      <c r="S324" s="60">
        <v>0</v>
      </c>
      <c r="T324" s="60">
        <v>0</v>
      </c>
      <c r="U324" s="95"/>
    </row>
    <row r="325" spans="1:21" s="1" customFormat="1" ht="22.5" customHeight="1" x14ac:dyDescent="0.25">
      <c r="A325" s="155" t="s">
        <v>43</v>
      </c>
      <c r="B325" s="150" t="s">
        <v>44</v>
      </c>
      <c r="C325" s="90" t="s">
        <v>4</v>
      </c>
      <c r="D325" s="59">
        <f t="shared" si="158"/>
        <v>450050.31799999991</v>
      </c>
      <c r="E325" s="59">
        <f>E326+E327+E328+E329</f>
        <v>10570.075999999999</v>
      </c>
      <c r="F325" s="59">
        <f t="shared" ref="F325:I325" si="178">F326+F327+F328+F329</f>
        <v>12005.3</v>
      </c>
      <c r="G325" s="59">
        <f t="shared" si="178"/>
        <v>13330.987999999999</v>
      </c>
      <c r="H325" s="59">
        <f t="shared" si="178"/>
        <v>18302.075000000001</v>
      </c>
      <c r="I325" s="59">
        <f t="shared" si="178"/>
        <v>19695.760000000002</v>
      </c>
      <c r="J325" s="59">
        <f>J326+J327+J328+J329</f>
        <v>20827.715</v>
      </c>
      <c r="K325" s="59">
        <f>K326+K327+K328+K329</f>
        <v>21779.17</v>
      </c>
      <c r="L325" s="59">
        <f>L326+L327+L328+L329</f>
        <v>29801.414000000001</v>
      </c>
      <c r="M325" s="59">
        <f t="shared" ref="M325:N325" si="179">M326+M327+M328+M329</f>
        <v>32392</v>
      </c>
      <c r="N325" s="59">
        <f t="shared" si="179"/>
        <v>36061.56</v>
      </c>
      <c r="O325" s="59">
        <f t="shared" ref="O325:T325" si="180">O326+O327+O328+O329</f>
        <v>35798.17</v>
      </c>
      <c r="P325" s="59">
        <f t="shared" si="180"/>
        <v>35798.17</v>
      </c>
      <c r="Q325" s="59">
        <f t="shared" si="180"/>
        <v>40921.980000000003</v>
      </c>
      <c r="R325" s="59">
        <f t="shared" si="180"/>
        <v>40921.980000000003</v>
      </c>
      <c r="S325" s="59">
        <f t="shared" si="180"/>
        <v>40921.980000000003</v>
      </c>
      <c r="T325" s="59">
        <f t="shared" si="180"/>
        <v>40921.980000000003</v>
      </c>
      <c r="U325" s="186" t="s">
        <v>89</v>
      </c>
    </row>
    <row r="326" spans="1:21" s="1" customFormat="1" ht="22.5" customHeight="1" x14ac:dyDescent="0.25">
      <c r="A326" s="156"/>
      <c r="B326" s="151"/>
      <c r="C326" s="90" t="s">
        <v>5</v>
      </c>
      <c r="D326" s="59">
        <f t="shared" si="158"/>
        <v>0</v>
      </c>
      <c r="E326" s="59">
        <v>0</v>
      </c>
      <c r="F326" s="59">
        <v>0</v>
      </c>
      <c r="G326" s="59">
        <v>0</v>
      </c>
      <c r="H326" s="59">
        <v>0</v>
      </c>
      <c r="I326" s="59">
        <v>0</v>
      </c>
      <c r="J326" s="59">
        <v>0</v>
      </c>
      <c r="K326" s="59">
        <v>0</v>
      </c>
      <c r="L326" s="59">
        <v>0</v>
      </c>
      <c r="M326" s="59">
        <v>0</v>
      </c>
      <c r="N326" s="59">
        <v>0</v>
      </c>
      <c r="O326" s="59">
        <v>0</v>
      </c>
      <c r="P326" s="59">
        <v>0</v>
      </c>
      <c r="Q326" s="59">
        <v>0</v>
      </c>
      <c r="R326" s="59">
        <v>0</v>
      </c>
      <c r="S326" s="59">
        <v>0</v>
      </c>
      <c r="T326" s="59">
        <v>0</v>
      </c>
      <c r="U326" s="164"/>
    </row>
    <row r="327" spans="1:21" s="1" customFormat="1" ht="22.5" customHeight="1" x14ac:dyDescent="0.25">
      <c r="A327" s="156"/>
      <c r="B327" s="151"/>
      <c r="C327" s="90" t="s">
        <v>6</v>
      </c>
      <c r="D327" s="59">
        <f t="shared" si="158"/>
        <v>0</v>
      </c>
      <c r="E327" s="59">
        <v>0</v>
      </c>
      <c r="F327" s="59">
        <v>0</v>
      </c>
      <c r="G327" s="59">
        <v>0</v>
      </c>
      <c r="H327" s="59">
        <v>0</v>
      </c>
      <c r="I327" s="59">
        <v>0</v>
      </c>
      <c r="J327" s="59">
        <v>0</v>
      </c>
      <c r="K327" s="59">
        <v>0</v>
      </c>
      <c r="L327" s="59">
        <v>0</v>
      </c>
      <c r="M327" s="59">
        <v>0</v>
      </c>
      <c r="N327" s="59">
        <v>0</v>
      </c>
      <c r="O327" s="59">
        <v>0</v>
      </c>
      <c r="P327" s="59">
        <v>0</v>
      </c>
      <c r="Q327" s="59">
        <v>0</v>
      </c>
      <c r="R327" s="59">
        <v>0</v>
      </c>
      <c r="S327" s="59">
        <v>0</v>
      </c>
      <c r="T327" s="59">
        <v>0</v>
      </c>
      <c r="U327" s="164"/>
    </row>
    <row r="328" spans="1:21" s="1" customFormat="1" ht="22.5" customHeight="1" x14ac:dyDescent="0.25">
      <c r="A328" s="156"/>
      <c r="B328" s="151"/>
      <c r="C328" s="90" t="s">
        <v>7</v>
      </c>
      <c r="D328" s="59">
        <f t="shared" si="158"/>
        <v>450050.31799999991</v>
      </c>
      <c r="E328" s="59">
        <f>E333+E348</f>
        <v>10570.075999999999</v>
      </c>
      <c r="F328" s="59">
        <f t="shared" ref="F328:I328" si="181">F333+F348</f>
        <v>12005.3</v>
      </c>
      <c r="G328" s="59">
        <f t="shared" si="181"/>
        <v>13330.987999999999</v>
      </c>
      <c r="H328" s="59">
        <f>H333+H348</f>
        <v>18302.075000000001</v>
      </c>
      <c r="I328" s="59">
        <f t="shared" si="181"/>
        <v>19695.760000000002</v>
      </c>
      <c r="J328" s="59">
        <f>J333+J348</f>
        <v>20827.715</v>
      </c>
      <c r="K328" s="59">
        <f>K333+K348</f>
        <v>21779.17</v>
      </c>
      <c r="L328" s="59">
        <f>L333+L348-0.01</f>
        <v>29801.414000000001</v>
      </c>
      <c r="M328" s="59">
        <f t="shared" ref="M328" si="182">M333+M348</f>
        <v>32392</v>
      </c>
      <c r="N328" s="59">
        <f>N333+N348</f>
        <v>36061.56</v>
      </c>
      <c r="O328" s="59">
        <f t="shared" ref="O328:T328" si="183">O333+O348</f>
        <v>35798.17</v>
      </c>
      <c r="P328" s="59">
        <f t="shared" si="183"/>
        <v>35798.17</v>
      </c>
      <c r="Q328" s="59">
        <f t="shared" si="183"/>
        <v>40921.980000000003</v>
      </c>
      <c r="R328" s="59">
        <f t="shared" si="183"/>
        <v>40921.980000000003</v>
      </c>
      <c r="S328" s="59">
        <f t="shared" si="183"/>
        <v>40921.980000000003</v>
      </c>
      <c r="T328" s="59">
        <f t="shared" si="183"/>
        <v>40921.980000000003</v>
      </c>
      <c r="U328" s="164"/>
    </row>
    <row r="329" spans="1:21" s="1" customFormat="1" ht="22.5" customHeight="1" x14ac:dyDescent="0.25">
      <c r="A329" s="157"/>
      <c r="B329" s="152"/>
      <c r="C329" s="90" t="s">
        <v>8</v>
      </c>
      <c r="D329" s="59">
        <f t="shared" si="158"/>
        <v>0</v>
      </c>
      <c r="E329" s="59">
        <v>0</v>
      </c>
      <c r="F329" s="59">
        <v>0</v>
      </c>
      <c r="G329" s="59">
        <v>0</v>
      </c>
      <c r="H329" s="59">
        <v>0</v>
      </c>
      <c r="I329" s="59">
        <v>0</v>
      </c>
      <c r="J329" s="59">
        <v>0</v>
      </c>
      <c r="K329" s="59">
        <v>0</v>
      </c>
      <c r="L329" s="59">
        <v>0</v>
      </c>
      <c r="M329" s="59">
        <v>0</v>
      </c>
      <c r="N329" s="59">
        <v>0</v>
      </c>
      <c r="O329" s="59">
        <v>0</v>
      </c>
      <c r="P329" s="59">
        <v>0</v>
      </c>
      <c r="Q329" s="59">
        <v>0</v>
      </c>
      <c r="R329" s="59">
        <v>0</v>
      </c>
      <c r="S329" s="59">
        <v>0</v>
      </c>
      <c r="T329" s="59">
        <v>0</v>
      </c>
      <c r="U329" s="164"/>
    </row>
    <row r="330" spans="1:21" s="1" customFormat="1" ht="22.5" customHeight="1" x14ac:dyDescent="0.25">
      <c r="A330" s="155" t="s">
        <v>45</v>
      </c>
      <c r="B330" s="150" t="s">
        <v>46</v>
      </c>
      <c r="C330" s="90" t="s">
        <v>4</v>
      </c>
      <c r="D330" s="59">
        <f t="shared" si="158"/>
        <v>69735.774000000005</v>
      </c>
      <c r="E330" s="59">
        <f>E331+E332+E333+E334</f>
        <v>2522.4969999999998</v>
      </c>
      <c r="F330" s="59">
        <f>F331+F332+F333+F334</f>
        <v>2876.48</v>
      </c>
      <c r="G330" s="59">
        <f t="shared" ref="G330:N330" si="184">G331+G332+G333+G334</f>
        <v>2666.482</v>
      </c>
      <c r="H330" s="59">
        <f t="shared" si="184"/>
        <v>2983.5169999999998</v>
      </c>
      <c r="I330" s="59">
        <f t="shared" si="184"/>
        <v>3519.7809999999999</v>
      </c>
      <c r="J330" s="59">
        <f t="shared" si="184"/>
        <v>2833.1709999999998</v>
      </c>
      <c r="K330" s="59">
        <f t="shared" si="184"/>
        <v>3945.44</v>
      </c>
      <c r="L330" s="59">
        <f>L333</f>
        <v>4550.8360000000002</v>
      </c>
      <c r="M330" s="59">
        <f t="shared" si="184"/>
        <v>5395.24</v>
      </c>
      <c r="N330" s="59">
        <f t="shared" si="184"/>
        <v>5617.97</v>
      </c>
      <c r="O330" s="59">
        <f t="shared" ref="O330:T330" si="185">O331+O332+O333+O334</f>
        <v>5354.58</v>
      </c>
      <c r="P330" s="59">
        <f>P331+P332+P333+P334</f>
        <v>5354.58</v>
      </c>
      <c r="Q330" s="59">
        <f t="shared" si="185"/>
        <v>5528.8</v>
      </c>
      <c r="R330" s="59">
        <f t="shared" si="185"/>
        <v>5528.8</v>
      </c>
      <c r="S330" s="59">
        <f t="shared" si="185"/>
        <v>5528.8</v>
      </c>
      <c r="T330" s="59">
        <f t="shared" si="185"/>
        <v>5528.8</v>
      </c>
      <c r="U330" s="164"/>
    </row>
    <row r="331" spans="1:21" s="1" customFormat="1" ht="22.5" customHeight="1" x14ac:dyDescent="0.25">
      <c r="A331" s="156"/>
      <c r="B331" s="151"/>
      <c r="C331" s="90" t="s">
        <v>5</v>
      </c>
      <c r="D331" s="59">
        <f t="shared" si="158"/>
        <v>0</v>
      </c>
      <c r="E331" s="59">
        <f>E336+E341</f>
        <v>0</v>
      </c>
      <c r="F331" s="59">
        <f t="shared" ref="F331:T331" si="186">F336+F341</f>
        <v>0</v>
      </c>
      <c r="G331" s="59">
        <f t="shared" si="186"/>
        <v>0</v>
      </c>
      <c r="H331" s="59">
        <f t="shared" si="186"/>
        <v>0</v>
      </c>
      <c r="I331" s="59">
        <f t="shared" si="186"/>
        <v>0</v>
      </c>
      <c r="J331" s="59">
        <f t="shared" si="186"/>
        <v>0</v>
      </c>
      <c r="K331" s="59">
        <f t="shared" si="186"/>
        <v>0</v>
      </c>
      <c r="L331" s="59">
        <f t="shared" si="186"/>
        <v>0</v>
      </c>
      <c r="M331" s="59">
        <f t="shared" si="186"/>
        <v>0</v>
      </c>
      <c r="N331" s="59">
        <f t="shared" si="186"/>
        <v>0</v>
      </c>
      <c r="O331" s="59">
        <f t="shared" si="186"/>
        <v>0</v>
      </c>
      <c r="P331" s="59">
        <f t="shared" si="186"/>
        <v>0</v>
      </c>
      <c r="Q331" s="59">
        <f t="shared" si="186"/>
        <v>0</v>
      </c>
      <c r="R331" s="59">
        <f t="shared" si="186"/>
        <v>0</v>
      </c>
      <c r="S331" s="59">
        <f t="shared" si="186"/>
        <v>0</v>
      </c>
      <c r="T331" s="59">
        <f t="shared" si="186"/>
        <v>0</v>
      </c>
      <c r="U331" s="164"/>
    </row>
    <row r="332" spans="1:21" s="1" customFormat="1" ht="22.5" customHeight="1" x14ac:dyDescent="0.25">
      <c r="A332" s="156"/>
      <c r="B332" s="151"/>
      <c r="C332" s="90" t="s">
        <v>6</v>
      </c>
      <c r="D332" s="59">
        <f t="shared" si="158"/>
        <v>0</v>
      </c>
      <c r="E332" s="59">
        <f>E337+E342</f>
        <v>0</v>
      </c>
      <c r="F332" s="59">
        <f t="shared" ref="E332:T334" si="187">F337+F342</f>
        <v>0</v>
      </c>
      <c r="G332" s="59">
        <f t="shared" si="187"/>
        <v>0</v>
      </c>
      <c r="H332" s="59">
        <f t="shared" si="187"/>
        <v>0</v>
      </c>
      <c r="I332" s="59">
        <f t="shared" si="187"/>
        <v>0</v>
      </c>
      <c r="J332" s="59">
        <f t="shared" si="187"/>
        <v>0</v>
      </c>
      <c r="K332" s="59">
        <f t="shared" si="187"/>
        <v>0</v>
      </c>
      <c r="L332" s="59">
        <f t="shared" si="187"/>
        <v>0</v>
      </c>
      <c r="M332" s="59">
        <f t="shared" si="187"/>
        <v>0</v>
      </c>
      <c r="N332" s="59">
        <f t="shared" si="187"/>
        <v>0</v>
      </c>
      <c r="O332" s="59">
        <f t="shared" si="187"/>
        <v>0</v>
      </c>
      <c r="P332" s="59">
        <f t="shared" si="187"/>
        <v>0</v>
      </c>
      <c r="Q332" s="59">
        <f t="shared" si="187"/>
        <v>0</v>
      </c>
      <c r="R332" s="59">
        <f t="shared" si="187"/>
        <v>0</v>
      </c>
      <c r="S332" s="59">
        <f t="shared" si="187"/>
        <v>0</v>
      </c>
      <c r="T332" s="59">
        <f t="shared" si="187"/>
        <v>0</v>
      </c>
      <c r="U332" s="164"/>
    </row>
    <row r="333" spans="1:21" s="1" customFormat="1" ht="22.5" customHeight="1" x14ac:dyDescent="0.25">
      <c r="A333" s="156"/>
      <c r="B333" s="151"/>
      <c r="C333" s="90" t="s">
        <v>7</v>
      </c>
      <c r="D333" s="59">
        <f t="shared" si="158"/>
        <v>69735.774000000005</v>
      </c>
      <c r="E333" s="59">
        <f t="shared" si="187"/>
        <v>2522.4969999999998</v>
      </c>
      <c r="F333" s="59">
        <f t="shared" si="187"/>
        <v>2876.48</v>
      </c>
      <c r="G333" s="59">
        <f t="shared" si="187"/>
        <v>2666.482</v>
      </c>
      <c r="H333" s="59">
        <f t="shared" si="187"/>
        <v>2983.5169999999998</v>
      </c>
      <c r="I333" s="59">
        <f t="shared" si="187"/>
        <v>3519.7809999999999</v>
      </c>
      <c r="J333" s="59">
        <f t="shared" si="187"/>
        <v>2833.1709999999998</v>
      </c>
      <c r="K333" s="59">
        <f t="shared" si="187"/>
        <v>3945.44</v>
      </c>
      <c r="L333" s="59">
        <f t="shared" si="187"/>
        <v>4550.8360000000002</v>
      </c>
      <c r="M333" s="59">
        <f t="shared" si="187"/>
        <v>5395.24</v>
      </c>
      <c r="N333" s="59">
        <f t="shared" si="187"/>
        <v>5617.97</v>
      </c>
      <c r="O333" s="59">
        <f t="shared" si="187"/>
        <v>5354.58</v>
      </c>
      <c r="P333" s="59">
        <f t="shared" si="187"/>
        <v>5354.58</v>
      </c>
      <c r="Q333" s="59">
        <f t="shared" si="187"/>
        <v>5528.8</v>
      </c>
      <c r="R333" s="59">
        <f t="shared" si="187"/>
        <v>5528.8</v>
      </c>
      <c r="S333" s="59">
        <f t="shared" si="187"/>
        <v>5528.8</v>
      </c>
      <c r="T333" s="59">
        <f t="shared" si="187"/>
        <v>5528.8</v>
      </c>
      <c r="U333" s="164"/>
    </row>
    <row r="334" spans="1:21" s="1" customFormat="1" ht="22.5" customHeight="1" x14ac:dyDescent="0.25">
      <c r="A334" s="157"/>
      <c r="B334" s="152"/>
      <c r="C334" s="90" t="s">
        <v>8</v>
      </c>
      <c r="D334" s="59">
        <f t="shared" si="158"/>
        <v>0</v>
      </c>
      <c r="E334" s="59">
        <f t="shared" si="187"/>
        <v>0</v>
      </c>
      <c r="F334" s="59">
        <f t="shared" si="187"/>
        <v>0</v>
      </c>
      <c r="G334" s="59">
        <f t="shared" si="187"/>
        <v>0</v>
      </c>
      <c r="H334" s="59">
        <f t="shared" si="187"/>
        <v>0</v>
      </c>
      <c r="I334" s="59">
        <f t="shared" si="187"/>
        <v>0</v>
      </c>
      <c r="J334" s="59">
        <f t="shared" si="187"/>
        <v>0</v>
      </c>
      <c r="K334" s="59">
        <f t="shared" si="187"/>
        <v>0</v>
      </c>
      <c r="L334" s="59">
        <f t="shared" si="187"/>
        <v>0</v>
      </c>
      <c r="M334" s="59">
        <f t="shared" si="187"/>
        <v>0</v>
      </c>
      <c r="N334" s="59">
        <f t="shared" si="187"/>
        <v>0</v>
      </c>
      <c r="O334" s="59">
        <f t="shared" si="187"/>
        <v>0</v>
      </c>
      <c r="P334" s="59">
        <f t="shared" si="187"/>
        <v>0</v>
      </c>
      <c r="Q334" s="59">
        <f t="shared" si="187"/>
        <v>0</v>
      </c>
      <c r="R334" s="59">
        <f t="shared" si="187"/>
        <v>0</v>
      </c>
      <c r="S334" s="59">
        <f t="shared" si="187"/>
        <v>0</v>
      </c>
      <c r="T334" s="59">
        <f t="shared" si="187"/>
        <v>0</v>
      </c>
      <c r="U334" s="164"/>
    </row>
    <row r="335" spans="1:21" ht="22.5" customHeight="1" x14ac:dyDescent="0.25">
      <c r="A335" s="144" t="s">
        <v>81</v>
      </c>
      <c r="B335" s="147" t="s">
        <v>47</v>
      </c>
      <c r="C335" s="91" t="s">
        <v>4</v>
      </c>
      <c r="D335" s="59">
        <f t="shared" si="158"/>
        <v>68482.838000000018</v>
      </c>
      <c r="E335" s="60">
        <f>E336+E337+E338+E339</f>
        <v>2394</v>
      </c>
      <c r="F335" s="60">
        <f t="shared" ref="F335:N335" si="188">F336+F337+F338+F339</f>
        <v>2380</v>
      </c>
      <c r="G335" s="60">
        <f t="shared" si="188"/>
        <v>2258.0500000000002</v>
      </c>
      <c r="H335" s="60">
        <f t="shared" si="188"/>
        <v>2763.99</v>
      </c>
      <c r="I335" s="60">
        <f t="shared" si="188"/>
        <v>3519.7809999999999</v>
      </c>
      <c r="J335" s="60">
        <f t="shared" si="188"/>
        <v>2833.1709999999998</v>
      </c>
      <c r="K335" s="60">
        <f t="shared" si="188"/>
        <v>3945.44</v>
      </c>
      <c r="L335" s="60">
        <f t="shared" si="188"/>
        <v>4550.8360000000002</v>
      </c>
      <c r="M335" s="60">
        <f t="shared" si="188"/>
        <v>5395.24</v>
      </c>
      <c r="N335" s="60">
        <f t="shared" si="188"/>
        <v>5617.97</v>
      </c>
      <c r="O335" s="60">
        <f t="shared" ref="O335:T335" si="189">O336+O337+O338+O339</f>
        <v>5354.58</v>
      </c>
      <c r="P335" s="60">
        <f t="shared" si="189"/>
        <v>5354.58</v>
      </c>
      <c r="Q335" s="60">
        <f t="shared" si="189"/>
        <v>5528.8</v>
      </c>
      <c r="R335" s="60">
        <f t="shared" si="189"/>
        <v>5528.8</v>
      </c>
      <c r="S335" s="60">
        <f t="shared" si="189"/>
        <v>5528.8</v>
      </c>
      <c r="T335" s="60">
        <f t="shared" si="189"/>
        <v>5528.8</v>
      </c>
      <c r="U335" s="164"/>
    </row>
    <row r="336" spans="1:21" ht="22.5" customHeight="1" x14ac:dyDescent="0.25">
      <c r="A336" s="145"/>
      <c r="B336" s="148"/>
      <c r="C336" s="91" t="s">
        <v>5</v>
      </c>
      <c r="D336" s="59">
        <f t="shared" si="158"/>
        <v>0</v>
      </c>
      <c r="E336" s="60">
        <v>0</v>
      </c>
      <c r="F336" s="60">
        <v>0</v>
      </c>
      <c r="G336" s="60">
        <v>0</v>
      </c>
      <c r="H336" s="60">
        <v>0</v>
      </c>
      <c r="I336" s="60">
        <v>0</v>
      </c>
      <c r="J336" s="60">
        <v>0</v>
      </c>
      <c r="K336" s="60">
        <v>0</v>
      </c>
      <c r="L336" s="60">
        <v>0</v>
      </c>
      <c r="M336" s="60">
        <v>0</v>
      </c>
      <c r="N336" s="60">
        <v>0</v>
      </c>
      <c r="O336" s="60">
        <v>0</v>
      </c>
      <c r="P336" s="60">
        <v>0</v>
      </c>
      <c r="Q336" s="60">
        <v>0</v>
      </c>
      <c r="R336" s="60">
        <v>0</v>
      </c>
      <c r="S336" s="60">
        <v>0</v>
      </c>
      <c r="T336" s="60">
        <v>0</v>
      </c>
      <c r="U336" s="164"/>
    </row>
    <row r="337" spans="1:21" ht="22.5" customHeight="1" x14ac:dyDescent="0.25">
      <c r="A337" s="145"/>
      <c r="B337" s="148"/>
      <c r="C337" s="91" t="s">
        <v>6</v>
      </c>
      <c r="D337" s="59">
        <f t="shared" si="158"/>
        <v>0</v>
      </c>
      <c r="E337" s="60">
        <v>0</v>
      </c>
      <c r="F337" s="60">
        <v>0</v>
      </c>
      <c r="G337" s="60">
        <v>0</v>
      </c>
      <c r="H337" s="60">
        <v>0</v>
      </c>
      <c r="I337" s="60">
        <v>0</v>
      </c>
      <c r="J337" s="60">
        <v>0</v>
      </c>
      <c r="K337" s="60">
        <v>0</v>
      </c>
      <c r="L337" s="60">
        <v>0</v>
      </c>
      <c r="M337" s="60">
        <v>0</v>
      </c>
      <c r="N337" s="60">
        <v>0</v>
      </c>
      <c r="O337" s="60">
        <v>0</v>
      </c>
      <c r="P337" s="60">
        <v>0</v>
      </c>
      <c r="Q337" s="60">
        <v>0</v>
      </c>
      <c r="R337" s="60">
        <v>0</v>
      </c>
      <c r="S337" s="60">
        <v>0</v>
      </c>
      <c r="T337" s="60">
        <v>0</v>
      </c>
      <c r="U337" s="164"/>
    </row>
    <row r="338" spans="1:21" ht="22.5" customHeight="1" x14ac:dyDescent="0.25">
      <c r="A338" s="145"/>
      <c r="B338" s="148"/>
      <c r="C338" s="91" t="s">
        <v>7</v>
      </c>
      <c r="D338" s="59">
        <f t="shared" si="158"/>
        <v>68482.838000000018</v>
      </c>
      <c r="E338" s="60">
        <v>2394</v>
      </c>
      <c r="F338" s="60">
        <v>2380</v>
      </c>
      <c r="G338" s="60">
        <v>2258.0500000000002</v>
      </c>
      <c r="H338" s="60">
        <v>2763.99</v>
      </c>
      <c r="I338" s="60">
        <v>3519.7809999999999</v>
      </c>
      <c r="J338" s="60">
        <v>2833.1709999999998</v>
      </c>
      <c r="K338" s="60">
        <v>3945.44</v>
      </c>
      <c r="L338" s="60">
        <v>4550.8360000000002</v>
      </c>
      <c r="M338" s="60">
        <v>5395.24</v>
      </c>
      <c r="N338" s="60">
        <v>5617.97</v>
      </c>
      <c r="O338" s="60">
        <v>5354.58</v>
      </c>
      <c r="P338" s="60">
        <v>5354.58</v>
      </c>
      <c r="Q338" s="60">
        <v>5528.8</v>
      </c>
      <c r="R338" s="60">
        <v>5528.8</v>
      </c>
      <c r="S338" s="60">
        <v>5528.8</v>
      </c>
      <c r="T338" s="60">
        <v>5528.8</v>
      </c>
      <c r="U338" s="164"/>
    </row>
    <row r="339" spans="1:21" ht="22.5" customHeight="1" x14ac:dyDescent="0.25">
      <c r="A339" s="146"/>
      <c r="B339" s="149"/>
      <c r="C339" s="91" t="s">
        <v>8</v>
      </c>
      <c r="D339" s="59">
        <f t="shared" si="158"/>
        <v>0</v>
      </c>
      <c r="E339" s="60">
        <v>0</v>
      </c>
      <c r="F339" s="60">
        <v>0</v>
      </c>
      <c r="G339" s="60">
        <v>0</v>
      </c>
      <c r="H339" s="60">
        <v>0</v>
      </c>
      <c r="I339" s="60">
        <v>0</v>
      </c>
      <c r="J339" s="60">
        <v>0</v>
      </c>
      <c r="K339" s="60">
        <v>0</v>
      </c>
      <c r="L339" s="60">
        <v>0</v>
      </c>
      <c r="M339" s="60">
        <v>0</v>
      </c>
      <c r="N339" s="60">
        <v>0</v>
      </c>
      <c r="O339" s="60">
        <v>0</v>
      </c>
      <c r="P339" s="60">
        <v>0</v>
      </c>
      <c r="Q339" s="60">
        <v>0</v>
      </c>
      <c r="R339" s="60">
        <v>0</v>
      </c>
      <c r="S339" s="60">
        <v>0</v>
      </c>
      <c r="T339" s="60">
        <v>0</v>
      </c>
      <c r="U339" s="164"/>
    </row>
    <row r="340" spans="1:21" ht="22.5" customHeight="1" x14ac:dyDescent="0.25">
      <c r="A340" s="144" t="s">
        <v>82</v>
      </c>
      <c r="B340" s="147" t="s">
        <v>48</v>
      </c>
      <c r="C340" s="91" t="s">
        <v>4</v>
      </c>
      <c r="D340" s="59">
        <f t="shared" si="158"/>
        <v>1252.9360000000001</v>
      </c>
      <c r="E340" s="60">
        <f>E341+E342+E343+E344</f>
        <v>128.49700000000001</v>
      </c>
      <c r="F340" s="60">
        <f t="shared" ref="F340:T340" si="190">F341+F342+F343+F344</f>
        <v>496.48</v>
      </c>
      <c r="G340" s="60">
        <f t="shared" si="190"/>
        <v>408.43200000000002</v>
      </c>
      <c r="H340" s="60">
        <f t="shared" si="190"/>
        <v>219.52699999999999</v>
      </c>
      <c r="I340" s="60">
        <f t="shared" si="190"/>
        <v>0</v>
      </c>
      <c r="J340" s="60">
        <f t="shared" si="190"/>
        <v>0</v>
      </c>
      <c r="K340" s="60">
        <f t="shared" si="190"/>
        <v>0</v>
      </c>
      <c r="L340" s="60">
        <f t="shared" si="190"/>
        <v>0</v>
      </c>
      <c r="M340" s="60">
        <f t="shared" si="190"/>
        <v>0</v>
      </c>
      <c r="N340" s="60">
        <f t="shared" si="190"/>
        <v>0</v>
      </c>
      <c r="O340" s="60">
        <f t="shared" si="190"/>
        <v>0</v>
      </c>
      <c r="P340" s="60">
        <f t="shared" si="190"/>
        <v>0</v>
      </c>
      <c r="Q340" s="60">
        <f t="shared" si="190"/>
        <v>0</v>
      </c>
      <c r="R340" s="60">
        <f t="shared" si="190"/>
        <v>0</v>
      </c>
      <c r="S340" s="60">
        <f t="shared" si="190"/>
        <v>0</v>
      </c>
      <c r="T340" s="60">
        <f t="shared" si="190"/>
        <v>0</v>
      </c>
      <c r="U340" s="164"/>
    </row>
    <row r="341" spans="1:21" ht="22.5" customHeight="1" x14ac:dyDescent="0.25">
      <c r="A341" s="145"/>
      <c r="B341" s="148"/>
      <c r="C341" s="91" t="s">
        <v>5</v>
      </c>
      <c r="D341" s="59">
        <f t="shared" si="158"/>
        <v>0</v>
      </c>
      <c r="E341" s="60">
        <v>0</v>
      </c>
      <c r="F341" s="60">
        <v>0</v>
      </c>
      <c r="G341" s="60">
        <v>0</v>
      </c>
      <c r="H341" s="60">
        <v>0</v>
      </c>
      <c r="I341" s="60">
        <v>0</v>
      </c>
      <c r="J341" s="60">
        <v>0</v>
      </c>
      <c r="K341" s="60">
        <v>0</v>
      </c>
      <c r="L341" s="60">
        <v>0</v>
      </c>
      <c r="M341" s="60">
        <v>0</v>
      </c>
      <c r="N341" s="60">
        <v>0</v>
      </c>
      <c r="O341" s="60">
        <v>0</v>
      </c>
      <c r="P341" s="60">
        <v>0</v>
      </c>
      <c r="Q341" s="60">
        <v>0</v>
      </c>
      <c r="R341" s="60">
        <v>0</v>
      </c>
      <c r="S341" s="60">
        <v>0</v>
      </c>
      <c r="T341" s="60">
        <v>0</v>
      </c>
      <c r="U341" s="164"/>
    </row>
    <row r="342" spans="1:21" ht="22.5" customHeight="1" x14ac:dyDescent="0.25">
      <c r="A342" s="145"/>
      <c r="B342" s="148"/>
      <c r="C342" s="91" t="s">
        <v>6</v>
      </c>
      <c r="D342" s="59">
        <f t="shared" si="158"/>
        <v>0</v>
      </c>
      <c r="E342" s="60">
        <v>0</v>
      </c>
      <c r="F342" s="60">
        <v>0</v>
      </c>
      <c r="G342" s="60">
        <v>0</v>
      </c>
      <c r="H342" s="60">
        <v>0</v>
      </c>
      <c r="I342" s="60">
        <v>0</v>
      </c>
      <c r="J342" s="60">
        <v>0</v>
      </c>
      <c r="K342" s="60">
        <v>0</v>
      </c>
      <c r="L342" s="60">
        <v>0</v>
      </c>
      <c r="M342" s="60">
        <v>0</v>
      </c>
      <c r="N342" s="60">
        <v>0</v>
      </c>
      <c r="O342" s="60">
        <v>0</v>
      </c>
      <c r="P342" s="60">
        <v>0</v>
      </c>
      <c r="Q342" s="60">
        <v>0</v>
      </c>
      <c r="R342" s="60">
        <v>0</v>
      </c>
      <c r="S342" s="60">
        <v>0</v>
      </c>
      <c r="T342" s="60">
        <v>0</v>
      </c>
      <c r="U342" s="164"/>
    </row>
    <row r="343" spans="1:21" ht="22.5" customHeight="1" x14ac:dyDescent="0.25">
      <c r="A343" s="145"/>
      <c r="B343" s="148"/>
      <c r="C343" s="91" t="s">
        <v>7</v>
      </c>
      <c r="D343" s="59">
        <f t="shared" si="158"/>
        <v>1252.9360000000001</v>
      </c>
      <c r="E343" s="60">
        <v>128.49700000000001</v>
      </c>
      <c r="F343" s="60">
        <v>496.48</v>
      </c>
      <c r="G343" s="60">
        <v>408.43200000000002</v>
      </c>
      <c r="H343" s="60">
        <v>219.52699999999999</v>
      </c>
      <c r="I343" s="60">
        <v>0</v>
      </c>
      <c r="J343" s="60">
        <v>0</v>
      </c>
      <c r="K343" s="60">
        <v>0</v>
      </c>
      <c r="L343" s="60">
        <v>0</v>
      </c>
      <c r="M343" s="60">
        <v>0</v>
      </c>
      <c r="N343" s="60">
        <v>0</v>
      </c>
      <c r="O343" s="60">
        <v>0</v>
      </c>
      <c r="P343" s="60">
        <v>0</v>
      </c>
      <c r="Q343" s="60">
        <v>0</v>
      </c>
      <c r="R343" s="60">
        <v>0</v>
      </c>
      <c r="S343" s="60">
        <v>0</v>
      </c>
      <c r="T343" s="60">
        <v>0</v>
      </c>
      <c r="U343" s="164"/>
    </row>
    <row r="344" spans="1:21" ht="22.5" customHeight="1" x14ac:dyDescent="0.25">
      <c r="A344" s="146"/>
      <c r="B344" s="149"/>
      <c r="C344" s="91" t="s">
        <v>8</v>
      </c>
      <c r="D344" s="59">
        <f t="shared" ref="D344:D404" si="191">E344+F344+G344+H344+I344+J344+K344+L344+M344+N344+O344+P344+Q344+R344+S344+T344</f>
        <v>0</v>
      </c>
      <c r="E344" s="60">
        <v>0</v>
      </c>
      <c r="F344" s="60">
        <v>0</v>
      </c>
      <c r="G344" s="60">
        <v>0</v>
      </c>
      <c r="H344" s="60">
        <v>0</v>
      </c>
      <c r="I344" s="60">
        <v>0</v>
      </c>
      <c r="J344" s="60">
        <v>0</v>
      </c>
      <c r="K344" s="60">
        <v>0</v>
      </c>
      <c r="L344" s="60">
        <v>0</v>
      </c>
      <c r="M344" s="60">
        <v>0</v>
      </c>
      <c r="N344" s="60">
        <v>0</v>
      </c>
      <c r="O344" s="60">
        <v>0</v>
      </c>
      <c r="P344" s="60">
        <v>0</v>
      </c>
      <c r="Q344" s="60">
        <v>0</v>
      </c>
      <c r="R344" s="60">
        <v>0</v>
      </c>
      <c r="S344" s="60">
        <v>0</v>
      </c>
      <c r="T344" s="60">
        <v>0</v>
      </c>
      <c r="U344" s="164"/>
    </row>
    <row r="345" spans="1:21" s="1" customFormat="1" ht="22.5" customHeight="1" x14ac:dyDescent="0.25">
      <c r="A345" s="155" t="s">
        <v>49</v>
      </c>
      <c r="B345" s="150" t="s">
        <v>50</v>
      </c>
      <c r="C345" s="90" t="s">
        <v>4</v>
      </c>
      <c r="D345" s="59">
        <f t="shared" si="191"/>
        <v>380314.554</v>
      </c>
      <c r="E345" s="59">
        <f>E346+E347+E348+E349</f>
        <v>8047.5789999999997</v>
      </c>
      <c r="F345" s="59">
        <f t="shared" ref="F345:I345" si="192">F346+F347+F348+F349</f>
        <v>9128.82</v>
      </c>
      <c r="G345" s="59">
        <f t="shared" si="192"/>
        <v>10664.505999999999</v>
      </c>
      <c r="H345" s="59">
        <f t="shared" si="192"/>
        <v>15318.558000000001</v>
      </c>
      <c r="I345" s="59">
        <f t="shared" si="192"/>
        <v>16175.979000000001</v>
      </c>
      <c r="J345" s="59">
        <f>J346+J347+J348</f>
        <v>17994.544000000002</v>
      </c>
      <c r="K345" s="59">
        <f t="shared" ref="K345:N345" si="193">K346+K347+K348+K349</f>
        <v>17833.73</v>
      </c>
      <c r="L345" s="59">
        <f t="shared" si="193"/>
        <v>25250.588</v>
      </c>
      <c r="M345" s="59">
        <f t="shared" si="193"/>
        <v>26996.76</v>
      </c>
      <c r="N345" s="59">
        <f t="shared" si="193"/>
        <v>30443.59</v>
      </c>
      <c r="O345" s="59">
        <f t="shared" ref="O345:T345" si="194">O346+O347+O348+O349</f>
        <v>30443.59</v>
      </c>
      <c r="P345" s="59">
        <f t="shared" si="194"/>
        <v>30443.59</v>
      </c>
      <c r="Q345" s="59">
        <f t="shared" si="194"/>
        <v>35393.18</v>
      </c>
      <c r="R345" s="59">
        <f t="shared" si="194"/>
        <v>35393.18</v>
      </c>
      <c r="S345" s="59">
        <f t="shared" si="194"/>
        <v>35393.18</v>
      </c>
      <c r="T345" s="59">
        <f t="shared" si="194"/>
        <v>35393.18</v>
      </c>
      <c r="U345" s="164"/>
    </row>
    <row r="346" spans="1:21" s="1" customFormat="1" ht="22.5" customHeight="1" x14ac:dyDescent="0.25">
      <c r="A346" s="156"/>
      <c r="B346" s="151"/>
      <c r="C346" s="90" t="s">
        <v>5</v>
      </c>
      <c r="D346" s="59">
        <f t="shared" si="191"/>
        <v>0</v>
      </c>
      <c r="E346" s="59">
        <f>E351+E356</f>
        <v>0</v>
      </c>
      <c r="F346" s="59">
        <f t="shared" ref="F346:T346" si="195">F351+F356</f>
        <v>0</v>
      </c>
      <c r="G346" s="59">
        <f t="shared" si="195"/>
        <v>0</v>
      </c>
      <c r="H346" s="59">
        <f t="shared" si="195"/>
        <v>0</v>
      </c>
      <c r="I346" s="59">
        <f t="shared" si="195"/>
        <v>0</v>
      </c>
      <c r="J346" s="59">
        <f t="shared" si="195"/>
        <v>0</v>
      </c>
      <c r="K346" s="59">
        <f t="shared" si="195"/>
        <v>0</v>
      </c>
      <c r="L346" s="59">
        <f t="shared" si="195"/>
        <v>0</v>
      </c>
      <c r="M346" s="59">
        <f t="shared" si="195"/>
        <v>0</v>
      </c>
      <c r="N346" s="59">
        <f t="shared" si="195"/>
        <v>0</v>
      </c>
      <c r="O346" s="59">
        <f t="shared" si="195"/>
        <v>0</v>
      </c>
      <c r="P346" s="59">
        <f t="shared" si="195"/>
        <v>0</v>
      </c>
      <c r="Q346" s="59">
        <f t="shared" si="195"/>
        <v>0</v>
      </c>
      <c r="R346" s="59">
        <f t="shared" si="195"/>
        <v>0</v>
      </c>
      <c r="S346" s="59">
        <f t="shared" si="195"/>
        <v>0</v>
      </c>
      <c r="T346" s="59">
        <f t="shared" si="195"/>
        <v>0</v>
      </c>
      <c r="U346" s="164"/>
    </row>
    <row r="347" spans="1:21" s="1" customFormat="1" ht="22.5" customHeight="1" x14ac:dyDescent="0.25">
      <c r="A347" s="156"/>
      <c r="B347" s="151"/>
      <c r="C347" s="90" t="s">
        <v>6</v>
      </c>
      <c r="D347" s="59">
        <f t="shared" si="191"/>
        <v>0</v>
      </c>
      <c r="E347" s="59">
        <f t="shared" ref="E347:T349" si="196">E352+E357</f>
        <v>0</v>
      </c>
      <c r="F347" s="59">
        <f t="shared" si="196"/>
        <v>0</v>
      </c>
      <c r="G347" s="59">
        <f t="shared" si="196"/>
        <v>0</v>
      </c>
      <c r="H347" s="59">
        <f t="shared" si="196"/>
        <v>0</v>
      </c>
      <c r="I347" s="59">
        <f t="shared" si="196"/>
        <v>0</v>
      </c>
      <c r="J347" s="59">
        <f t="shared" si="196"/>
        <v>0</v>
      </c>
      <c r="K347" s="59">
        <f t="shared" si="196"/>
        <v>0</v>
      </c>
      <c r="L347" s="59">
        <f t="shared" si="196"/>
        <v>0</v>
      </c>
      <c r="M347" s="59">
        <f t="shared" si="196"/>
        <v>0</v>
      </c>
      <c r="N347" s="59">
        <f t="shared" si="196"/>
        <v>0</v>
      </c>
      <c r="O347" s="59">
        <f t="shared" si="196"/>
        <v>0</v>
      </c>
      <c r="P347" s="59">
        <f t="shared" si="196"/>
        <v>0</v>
      </c>
      <c r="Q347" s="59">
        <f t="shared" si="196"/>
        <v>0</v>
      </c>
      <c r="R347" s="59">
        <f t="shared" si="196"/>
        <v>0</v>
      </c>
      <c r="S347" s="59">
        <f t="shared" si="196"/>
        <v>0</v>
      </c>
      <c r="T347" s="59">
        <f t="shared" si="196"/>
        <v>0</v>
      </c>
      <c r="U347" s="164"/>
    </row>
    <row r="348" spans="1:21" s="1" customFormat="1" ht="22.5" customHeight="1" x14ac:dyDescent="0.25">
      <c r="A348" s="156"/>
      <c r="B348" s="151"/>
      <c r="C348" s="90" t="s">
        <v>7</v>
      </c>
      <c r="D348" s="59">
        <f t="shared" si="191"/>
        <v>380314.554</v>
      </c>
      <c r="E348" s="59">
        <f t="shared" si="196"/>
        <v>8047.5789999999997</v>
      </c>
      <c r="F348" s="59">
        <f t="shared" si="196"/>
        <v>9128.82</v>
      </c>
      <c r="G348" s="59">
        <f t="shared" si="196"/>
        <v>10664.505999999999</v>
      </c>
      <c r="H348" s="59">
        <f t="shared" si="196"/>
        <v>15318.558000000001</v>
      </c>
      <c r="I348" s="59">
        <f t="shared" si="196"/>
        <v>16175.979000000001</v>
      </c>
      <c r="J348" s="59">
        <f t="shared" si="196"/>
        <v>17994.544000000002</v>
      </c>
      <c r="K348" s="59">
        <f t="shared" si="196"/>
        <v>17833.73</v>
      </c>
      <c r="L348" s="59">
        <f t="shared" si="196"/>
        <v>25250.588</v>
      </c>
      <c r="M348" s="59">
        <f t="shared" si="196"/>
        <v>26996.76</v>
      </c>
      <c r="N348" s="59">
        <f t="shared" si="196"/>
        <v>30443.59</v>
      </c>
      <c r="O348" s="59">
        <f t="shared" si="196"/>
        <v>30443.59</v>
      </c>
      <c r="P348" s="59">
        <f t="shared" si="196"/>
        <v>30443.59</v>
      </c>
      <c r="Q348" s="59">
        <f t="shared" si="196"/>
        <v>35393.18</v>
      </c>
      <c r="R348" s="59">
        <f t="shared" si="196"/>
        <v>35393.18</v>
      </c>
      <c r="S348" s="59">
        <f t="shared" si="196"/>
        <v>35393.18</v>
      </c>
      <c r="T348" s="59">
        <f t="shared" si="196"/>
        <v>35393.18</v>
      </c>
      <c r="U348" s="164"/>
    </row>
    <row r="349" spans="1:21" s="1" customFormat="1" ht="22.5" customHeight="1" x14ac:dyDescent="0.25">
      <c r="A349" s="157"/>
      <c r="B349" s="152"/>
      <c r="C349" s="90" t="s">
        <v>8</v>
      </c>
      <c r="D349" s="59">
        <f t="shared" si="191"/>
        <v>0</v>
      </c>
      <c r="E349" s="59">
        <f t="shared" si="196"/>
        <v>0</v>
      </c>
      <c r="F349" s="59">
        <f t="shared" si="196"/>
        <v>0</v>
      </c>
      <c r="G349" s="59">
        <f t="shared" si="196"/>
        <v>0</v>
      </c>
      <c r="H349" s="59">
        <f t="shared" si="196"/>
        <v>0</v>
      </c>
      <c r="I349" s="59">
        <f t="shared" si="196"/>
        <v>0</v>
      </c>
      <c r="J349" s="59">
        <f t="shared" si="196"/>
        <v>0</v>
      </c>
      <c r="K349" s="59">
        <f t="shared" si="196"/>
        <v>0</v>
      </c>
      <c r="L349" s="59">
        <f t="shared" si="196"/>
        <v>0</v>
      </c>
      <c r="M349" s="59">
        <f t="shared" si="196"/>
        <v>0</v>
      </c>
      <c r="N349" s="59">
        <f t="shared" si="196"/>
        <v>0</v>
      </c>
      <c r="O349" s="59">
        <f t="shared" si="196"/>
        <v>0</v>
      </c>
      <c r="P349" s="59">
        <f t="shared" si="196"/>
        <v>0</v>
      </c>
      <c r="Q349" s="59">
        <f t="shared" si="196"/>
        <v>0</v>
      </c>
      <c r="R349" s="59">
        <f t="shared" si="196"/>
        <v>0</v>
      </c>
      <c r="S349" s="59">
        <f t="shared" si="196"/>
        <v>0</v>
      </c>
      <c r="T349" s="59">
        <f t="shared" si="196"/>
        <v>0</v>
      </c>
      <c r="U349" s="164"/>
    </row>
    <row r="350" spans="1:21" ht="22.5" customHeight="1" x14ac:dyDescent="0.25">
      <c r="A350" s="153" t="s">
        <v>83</v>
      </c>
      <c r="B350" s="154" t="s">
        <v>12</v>
      </c>
      <c r="C350" s="91" t="s">
        <v>4</v>
      </c>
      <c r="D350" s="59">
        <f t="shared" si="191"/>
        <v>362398.35399999999</v>
      </c>
      <c r="E350" s="60">
        <f>E351+E352+E353+E354</f>
        <v>7434.2939999999999</v>
      </c>
      <c r="F350" s="60">
        <f t="shared" ref="F350:T350" si="197">F351+F352+F353+F354</f>
        <v>7751.5</v>
      </c>
      <c r="G350" s="60">
        <f t="shared" si="197"/>
        <v>8993.5679999999993</v>
      </c>
      <c r="H350" s="60">
        <f t="shared" si="197"/>
        <v>14460.994000000001</v>
      </c>
      <c r="I350" s="60">
        <f t="shared" si="197"/>
        <v>2778.886</v>
      </c>
      <c r="J350" s="60">
        <f t="shared" si="197"/>
        <v>17994.544000000002</v>
      </c>
      <c r="K350" s="60">
        <f t="shared" si="197"/>
        <v>17833.73</v>
      </c>
      <c r="L350" s="60">
        <f t="shared" si="197"/>
        <v>25250.588</v>
      </c>
      <c r="M350" s="60">
        <f t="shared" si="197"/>
        <v>26996.76</v>
      </c>
      <c r="N350" s="60">
        <f t="shared" si="197"/>
        <v>30443.59</v>
      </c>
      <c r="O350" s="60">
        <f t="shared" si="197"/>
        <v>30443.59</v>
      </c>
      <c r="P350" s="60">
        <f t="shared" si="197"/>
        <v>30443.59</v>
      </c>
      <c r="Q350" s="60">
        <f t="shared" si="197"/>
        <v>35393.18</v>
      </c>
      <c r="R350" s="60">
        <f t="shared" si="197"/>
        <v>35393.18</v>
      </c>
      <c r="S350" s="60">
        <f t="shared" si="197"/>
        <v>35393.18</v>
      </c>
      <c r="T350" s="60">
        <f t="shared" si="197"/>
        <v>35393.18</v>
      </c>
      <c r="U350" s="164"/>
    </row>
    <row r="351" spans="1:21" ht="22.5" customHeight="1" x14ac:dyDescent="0.25">
      <c r="A351" s="153"/>
      <c r="B351" s="154"/>
      <c r="C351" s="91" t="s">
        <v>5</v>
      </c>
      <c r="D351" s="59">
        <f t="shared" si="191"/>
        <v>0</v>
      </c>
      <c r="E351" s="60">
        <v>0</v>
      </c>
      <c r="F351" s="60">
        <v>0</v>
      </c>
      <c r="G351" s="60">
        <v>0</v>
      </c>
      <c r="H351" s="60">
        <v>0</v>
      </c>
      <c r="I351" s="60">
        <v>0</v>
      </c>
      <c r="J351" s="60">
        <v>0</v>
      </c>
      <c r="K351" s="60">
        <v>0</v>
      </c>
      <c r="L351" s="60">
        <v>0</v>
      </c>
      <c r="M351" s="60">
        <v>0</v>
      </c>
      <c r="N351" s="60">
        <v>0</v>
      </c>
      <c r="O351" s="60">
        <v>0</v>
      </c>
      <c r="P351" s="60">
        <v>0</v>
      </c>
      <c r="Q351" s="60">
        <v>0</v>
      </c>
      <c r="R351" s="60">
        <v>0</v>
      </c>
      <c r="S351" s="60">
        <v>0</v>
      </c>
      <c r="T351" s="60">
        <v>0</v>
      </c>
      <c r="U351" s="164"/>
    </row>
    <row r="352" spans="1:21" ht="22.5" customHeight="1" x14ac:dyDescent="0.25">
      <c r="A352" s="153"/>
      <c r="B352" s="154"/>
      <c r="C352" s="91" t="s">
        <v>6</v>
      </c>
      <c r="D352" s="59">
        <f t="shared" si="191"/>
        <v>0</v>
      </c>
      <c r="E352" s="60">
        <v>0</v>
      </c>
      <c r="F352" s="60">
        <v>0</v>
      </c>
      <c r="G352" s="60">
        <v>0</v>
      </c>
      <c r="H352" s="60">
        <v>0</v>
      </c>
      <c r="I352" s="60">
        <v>0</v>
      </c>
      <c r="J352" s="60">
        <v>0</v>
      </c>
      <c r="K352" s="60">
        <v>0</v>
      </c>
      <c r="L352" s="60">
        <v>0</v>
      </c>
      <c r="M352" s="60">
        <v>0</v>
      </c>
      <c r="N352" s="60">
        <v>0</v>
      </c>
      <c r="O352" s="60">
        <v>0</v>
      </c>
      <c r="P352" s="60">
        <v>0</v>
      </c>
      <c r="Q352" s="60">
        <v>0</v>
      </c>
      <c r="R352" s="60">
        <v>0</v>
      </c>
      <c r="S352" s="60">
        <v>0</v>
      </c>
      <c r="T352" s="60">
        <v>0</v>
      </c>
      <c r="U352" s="164"/>
    </row>
    <row r="353" spans="1:21" ht="22.5" customHeight="1" x14ac:dyDescent="0.25">
      <c r="A353" s="153"/>
      <c r="B353" s="154"/>
      <c r="C353" s="91" t="s">
        <v>7</v>
      </c>
      <c r="D353" s="59">
        <f t="shared" si="191"/>
        <v>362398.35399999999</v>
      </c>
      <c r="E353" s="60">
        <v>7434.2939999999999</v>
      </c>
      <c r="F353" s="60">
        <v>7751.5</v>
      </c>
      <c r="G353" s="60">
        <v>8993.5679999999993</v>
      </c>
      <c r="H353" s="60">
        <v>14460.994000000001</v>
      </c>
      <c r="I353" s="60">
        <v>2778.886</v>
      </c>
      <c r="J353" s="60">
        <v>17994.544000000002</v>
      </c>
      <c r="K353" s="60">
        <v>17833.73</v>
      </c>
      <c r="L353" s="60">
        <v>25250.588</v>
      </c>
      <c r="M353" s="60">
        <v>26996.76</v>
      </c>
      <c r="N353" s="60">
        <v>30443.59</v>
      </c>
      <c r="O353" s="60">
        <v>30443.59</v>
      </c>
      <c r="P353" s="60">
        <v>30443.59</v>
      </c>
      <c r="Q353" s="60">
        <v>35393.18</v>
      </c>
      <c r="R353" s="60">
        <v>35393.18</v>
      </c>
      <c r="S353" s="60">
        <v>35393.18</v>
      </c>
      <c r="T353" s="60">
        <v>35393.18</v>
      </c>
      <c r="U353" s="164"/>
    </row>
    <row r="354" spans="1:21" ht="22.5" customHeight="1" x14ac:dyDescent="0.25">
      <c r="A354" s="153"/>
      <c r="B354" s="154"/>
      <c r="C354" s="91" t="s">
        <v>8</v>
      </c>
      <c r="D354" s="59">
        <f t="shared" si="191"/>
        <v>0</v>
      </c>
      <c r="E354" s="60">
        <v>0</v>
      </c>
      <c r="F354" s="60">
        <v>0</v>
      </c>
      <c r="G354" s="60">
        <v>0</v>
      </c>
      <c r="H354" s="60">
        <v>0</v>
      </c>
      <c r="I354" s="60">
        <v>0</v>
      </c>
      <c r="J354" s="60">
        <v>0</v>
      </c>
      <c r="K354" s="60">
        <v>0</v>
      </c>
      <c r="L354" s="60">
        <v>0</v>
      </c>
      <c r="M354" s="60">
        <v>0</v>
      </c>
      <c r="N354" s="60">
        <v>0</v>
      </c>
      <c r="O354" s="60">
        <v>0</v>
      </c>
      <c r="P354" s="60">
        <v>0</v>
      </c>
      <c r="Q354" s="60">
        <v>0</v>
      </c>
      <c r="R354" s="60">
        <v>0</v>
      </c>
      <c r="S354" s="60">
        <v>0</v>
      </c>
      <c r="T354" s="60">
        <v>0</v>
      </c>
      <c r="U354" s="164"/>
    </row>
    <row r="355" spans="1:21" ht="24" customHeight="1" x14ac:dyDescent="0.25">
      <c r="A355" s="144" t="s">
        <v>84</v>
      </c>
      <c r="B355" s="147" t="s">
        <v>51</v>
      </c>
      <c r="C355" s="91" t="s">
        <v>4</v>
      </c>
      <c r="D355" s="59">
        <f t="shared" si="191"/>
        <v>17916.2</v>
      </c>
      <c r="E355" s="60">
        <f>E356+E357+E358+E359</f>
        <v>613.28499999999997</v>
      </c>
      <c r="F355" s="60">
        <f t="shared" ref="F355:T355" si="198">F356+F357+F358+F359</f>
        <v>1377.32</v>
      </c>
      <c r="G355" s="60">
        <f t="shared" si="198"/>
        <v>1670.9380000000001</v>
      </c>
      <c r="H355" s="60">
        <f t="shared" si="198"/>
        <v>857.56399999999996</v>
      </c>
      <c r="I355" s="60">
        <f t="shared" si="198"/>
        <v>13397.093000000001</v>
      </c>
      <c r="J355" s="60">
        <f t="shared" si="198"/>
        <v>0</v>
      </c>
      <c r="K355" s="60">
        <f t="shared" si="198"/>
        <v>0</v>
      </c>
      <c r="L355" s="60">
        <f t="shared" si="198"/>
        <v>0</v>
      </c>
      <c r="M355" s="60">
        <f t="shared" si="198"/>
        <v>0</v>
      </c>
      <c r="N355" s="60">
        <f t="shared" si="198"/>
        <v>0</v>
      </c>
      <c r="O355" s="60">
        <f t="shared" si="198"/>
        <v>0</v>
      </c>
      <c r="P355" s="60">
        <f t="shared" si="198"/>
        <v>0</v>
      </c>
      <c r="Q355" s="60">
        <f t="shared" si="198"/>
        <v>0</v>
      </c>
      <c r="R355" s="60">
        <f t="shared" si="198"/>
        <v>0</v>
      </c>
      <c r="S355" s="60">
        <f t="shared" si="198"/>
        <v>0</v>
      </c>
      <c r="T355" s="60">
        <f t="shared" si="198"/>
        <v>0</v>
      </c>
      <c r="U355" s="164"/>
    </row>
    <row r="356" spans="1:21" ht="24" customHeight="1" x14ac:dyDescent="0.25">
      <c r="A356" s="145"/>
      <c r="B356" s="148"/>
      <c r="C356" s="91" t="s">
        <v>5</v>
      </c>
      <c r="D356" s="59">
        <f t="shared" si="191"/>
        <v>0</v>
      </c>
      <c r="E356" s="60">
        <v>0</v>
      </c>
      <c r="F356" s="60">
        <v>0</v>
      </c>
      <c r="G356" s="60">
        <v>0</v>
      </c>
      <c r="H356" s="60">
        <v>0</v>
      </c>
      <c r="I356" s="60">
        <v>0</v>
      </c>
      <c r="J356" s="60">
        <v>0</v>
      </c>
      <c r="K356" s="60">
        <v>0</v>
      </c>
      <c r="L356" s="60">
        <v>0</v>
      </c>
      <c r="M356" s="60">
        <v>0</v>
      </c>
      <c r="N356" s="60">
        <v>0</v>
      </c>
      <c r="O356" s="60">
        <v>0</v>
      </c>
      <c r="P356" s="60">
        <v>0</v>
      </c>
      <c r="Q356" s="60">
        <v>0</v>
      </c>
      <c r="R356" s="60">
        <v>0</v>
      </c>
      <c r="S356" s="60">
        <v>0</v>
      </c>
      <c r="T356" s="60">
        <v>0</v>
      </c>
      <c r="U356" s="164"/>
    </row>
    <row r="357" spans="1:21" ht="24" customHeight="1" x14ac:dyDescent="0.25">
      <c r="A357" s="145"/>
      <c r="B357" s="148"/>
      <c r="C357" s="91" t="s">
        <v>6</v>
      </c>
      <c r="D357" s="59">
        <f t="shared" si="191"/>
        <v>0</v>
      </c>
      <c r="E357" s="60">
        <v>0</v>
      </c>
      <c r="F357" s="60">
        <v>0</v>
      </c>
      <c r="G357" s="60">
        <v>0</v>
      </c>
      <c r="H357" s="60">
        <v>0</v>
      </c>
      <c r="I357" s="60">
        <v>0</v>
      </c>
      <c r="J357" s="60">
        <v>0</v>
      </c>
      <c r="K357" s="60">
        <v>0</v>
      </c>
      <c r="L357" s="60">
        <v>0</v>
      </c>
      <c r="M357" s="60">
        <v>0</v>
      </c>
      <c r="N357" s="60">
        <v>0</v>
      </c>
      <c r="O357" s="60">
        <v>0</v>
      </c>
      <c r="P357" s="60">
        <v>0</v>
      </c>
      <c r="Q357" s="60">
        <v>0</v>
      </c>
      <c r="R357" s="60">
        <v>0</v>
      </c>
      <c r="S357" s="60">
        <v>0</v>
      </c>
      <c r="T357" s="60">
        <v>0</v>
      </c>
      <c r="U357" s="164"/>
    </row>
    <row r="358" spans="1:21" ht="24" customHeight="1" x14ac:dyDescent="0.25">
      <c r="A358" s="145"/>
      <c r="B358" s="148"/>
      <c r="C358" s="91" t="s">
        <v>7</v>
      </c>
      <c r="D358" s="59">
        <f t="shared" si="191"/>
        <v>17916.2</v>
      </c>
      <c r="E358" s="60">
        <v>613.28499999999997</v>
      </c>
      <c r="F358" s="60">
        <v>1377.32</v>
      </c>
      <c r="G358" s="60">
        <v>1670.9380000000001</v>
      </c>
      <c r="H358" s="60">
        <v>857.56399999999996</v>
      </c>
      <c r="I358" s="60">
        <v>13397.093000000001</v>
      </c>
      <c r="J358" s="60">
        <v>0</v>
      </c>
      <c r="K358" s="60">
        <v>0</v>
      </c>
      <c r="L358" s="60">
        <v>0</v>
      </c>
      <c r="M358" s="60">
        <v>0</v>
      </c>
      <c r="N358" s="60">
        <v>0</v>
      </c>
      <c r="O358" s="60">
        <v>0</v>
      </c>
      <c r="P358" s="60">
        <v>0</v>
      </c>
      <c r="Q358" s="60">
        <v>0</v>
      </c>
      <c r="R358" s="60">
        <v>0</v>
      </c>
      <c r="S358" s="60">
        <v>0</v>
      </c>
      <c r="T358" s="60">
        <v>0</v>
      </c>
      <c r="U358" s="164"/>
    </row>
    <row r="359" spans="1:21" ht="24" customHeight="1" x14ac:dyDescent="0.25">
      <c r="A359" s="146"/>
      <c r="B359" s="149"/>
      <c r="C359" s="91" t="s">
        <v>8</v>
      </c>
      <c r="D359" s="59">
        <f t="shared" si="191"/>
        <v>0</v>
      </c>
      <c r="E359" s="60">
        <v>0</v>
      </c>
      <c r="F359" s="60">
        <v>0</v>
      </c>
      <c r="G359" s="60">
        <v>0</v>
      </c>
      <c r="H359" s="60">
        <v>0</v>
      </c>
      <c r="I359" s="60">
        <v>0</v>
      </c>
      <c r="J359" s="60">
        <v>0</v>
      </c>
      <c r="K359" s="60">
        <v>0</v>
      </c>
      <c r="L359" s="60">
        <v>0</v>
      </c>
      <c r="M359" s="60">
        <v>0</v>
      </c>
      <c r="N359" s="60">
        <v>0</v>
      </c>
      <c r="O359" s="60">
        <v>0</v>
      </c>
      <c r="P359" s="60">
        <v>0</v>
      </c>
      <c r="Q359" s="60">
        <v>0</v>
      </c>
      <c r="R359" s="60">
        <v>0</v>
      </c>
      <c r="S359" s="60">
        <v>0</v>
      </c>
      <c r="T359" s="60">
        <v>0</v>
      </c>
      <c r="U359" s="164"/>
    </row>
    <row r="360" spans="1:21" s="1" customFormat="1" ht="22.5" customHeight="1" x14ac:dyDescent="0.25">
      <c r="A360" s="166" t="s">
        <v>52</v>
      </c>
      <c r="B360" s="159" t="s">
        <v>53</v>
      </c>
      <c r="C360" s="90" t="s">
        <v>4</v>
      </c>
      <c r="D360" s="59">
        <f t="shared" si="191"/>
        <v>39633.691999999995</v>
      </c>
      <c r="E360" s="59">
        <f>E361+E362+E363+E364</f>
        <v>350</v>
      </c>
      <c r="F360" s="59">
        <f t="shared" ref="F360:T360" si="199">F361+F362+F363+F364</f>
        <v>0</v>
      </c>
      <c r="G360" s="59">
        <f t="shared" si="199"/>
        <v>0</v>
      </c>
      <c r="H360" s="59">
        <f t="shared" si="199"/>
        <v>0</v>
      </c>
      <c r="I360" s="59">
        <f t="shared" si="199"/>
        <v>0</v>
      </c>
      <c r="J360" s="59">
        <f t="shared" si="199"/>
        <v>693</v>
      </c>
      <c r="K360" s="59">
        <f t="shared" si="199"/>
        <v>376.2</v>
      </c>
      <c r="L360" s="59">
        <f t="shared" si="199"/>
        <v>19107.502</v>
      </c>
      <c r="M360" s="59">
        <f t="shared" si="199"/>
        <v>19106.989999999998</v>
      </c>
      <c r="N360" s="59">
        <f t="shared" si="199"/>
        <v>0</v>
      </c>
      <c r="O360" s="59">
        <f t="shared" si="199"/>
        <v>0</v>
      </c>
      <c r="P360" s="59">
        <f t="shared" si="199"/>
        <v>0</v>
      </c>
      <c r="Q360" s="59">
        <f t="shared" si="199"/>
        <v>0</v>
      </c>
      <c r="R360" s="59">
        <f t="shared" si="199"/>
        <v>0</v>
      </c>
      <c r="S360" s="59">
        <f t="shared" si="199"/>
        <v>0</v>
      </c>
      <c r="T360" s="59">
        <f t="shared" si="199"/>
        <v>0</v>
      </c>
      <c r="U360" s="169" t="s">
        <v>90</v>
      </c>
    </row>
    <row r="361" spans="1:21" s="1" customFormat="1" ht="22.5" customHeight="1" x14ac:dyDescent="0.25">
      <c r="A361" s="166"/>
      <c r="B361" s="159"/>
      <c r="C361" s="90" t="s">
        <v>5</v>
      </c>
      <c r="D361" s="59">
        <f t="shared" si="191"/>
        <v>0</v>
      </c>
      <c r="E361" s="59">
        <f>E366+E376+E396</f>
        <v>0</v>
      </c>
      <c r="F361" s="59">
        <f t="shared" ref="F361:T361" si="200">F366+F376+F396</f>
        <v>0</v>
      </c>
      <c r="G361" s="59">
        <f t="shared" si="200"/>
        <v>0</v>
      </c>
      <c r="H361" s="59">
        <f t="shared" si="200"/>
        <v>0</v>
      </c>
      <c r="I361" s="59">
        <f t="shared" si="200"/>
        <v>0</v>
      </c>
      <c r="J361" s="59">
        <f t="shared" si="200"/>
        <v>0</v>
      </c>
      <c r="K361" s="59">
        <f t="shared" si="200"/>
        <v>0</v>
      </c>
      <c r="L361" s="59">
        <f t="shared" si="200"/>
        <v>0</v>
      </c>
      <c r="M361" s="59">
        <f t="shared" si="200"/>
        <v>0</v>
      </c>
      <c r="N361" s="59">
        <f t="shared" si="200"/>
        <v>0</v>
      </c>
      <c r="O361" s="59">
        <f t="shared" si="200"/>
        <v>0</v>
      </c>
      <c r="P361" s="59">
        <f t="shared" si="200"/>
        <v>0</v>
      </c>
      <c r="Q361" s="59">
        <f t="shared" si="200"/>
        <v>0</v>
      </c>
      <c r="R361" s="59">
        <f t="shared" si="200"/>
        <v>0</v>
      </c>
      <c r="S361" s="59">
        <f t="shared" si="200"/>
        <v>0</v>
      </c>
      <c r="T361" s="59">
        <f t="shared" si="200"/>
        <v>0</v>
      </c>
      <c r="U361" s="169"/>
    </row>
    <row r="362" spans="1:21" s="1" customFormat="1" ht="22.5" customHeight="1" x14ac:dyDescent="0.25">
      <c r="A362" s="166"/>
      <c r="B362" s="159"/>
      <c r="C362" s="90" t="s">
        <v>6</v>
      </c>
      <c r="D362" s="59">
        <f t="shared" si="191"/>
        <v>31756.959999999999</v>
      </c>
      <c r="E362" s="59">
        <f t="shared" ref="E362:T364" si="201">E367+E377+E397</f>
        <v>0</v>
      </c>
      <c r="F362" s="59">
        <f t="shared" si="201"/>
        <v>0</v>
      </c>
      <c r="G362" s="59">
        <f t="shared" si="201"/>
        <v>0</v>
      </c>
      <c r="H362" s="59">
        <f t="shared" si="201"/>
        <v>0</v>
      </c>
      <c r="I362" s="59">
        <f t="shared" si="201"/>
        <v>0</v>
      </c>
      <c r="J362" s="59">
        <f t="shared" si="201"/>
        <v>0</v>
      </c>
      <c r="K362" s="59">
        <f t="shared" si="201"/>
        <v>0</v>
      </c>
      <c r="L362" s="59">
        <f t="shared" si="201"/>
        <v>15878.48</v>
      </c>
      <c r="M362" s="59">
        <f t="shared" si="201"/>
        <v>15878.48</v>
      </c>
      <c r="N362" s="59">
        <f t="shared" si="201"/>
        <v>0</v>
      </c>
      <c r="O362" s="59">
        <f t="shared" si="201"/>
        <v>0</v>
      </c>
      <c r="P362" s="59">
        <f t="shared" si="201"/>
        <v>0</v>
      </c>
      <c r="Q362" s="59">
        <f t="shared" si="201"/>
        <v>0</v>
      </c>
      <c r="R362" s="59">
        <f t="shared" si="201"/>
        <v>0</v>
      </c>
      <c r="S362" s="59">
        <f t="shared" si="201"/>
        <v>0</v>
      </c>
      <c r="T362" s="59">
        <f t="shared" si="201"/>
        <v>0</v>
      </c>
      <c r="U362" s="169"/>
    </row>
    <row r="363" spans="1:21" s="1" customFormat="1" ht="22.5" customHeight="1" x14ac:dyDescent="0.25">
      <c r="A363" s="166"/>
      <c r="B363" s="159"/>
      <c r="C363" s="90" t="s">
        <v>7</v>
      </c>
      <c r="D363" s="59">
        <f t="shared" si="191"/>
        <v>7876.732</v>
      </c>
      <c r="E363" s="59">
        <f t="shared" si="201"/>
        <v>350</v>
      </c>
      <c r="F363" s="59">
        <f t="shared" si="201"/>
        <v>0</v>
      </c>
      <c r="G363" s="59">
        <f t="shared" si="201"/>
        <v>0</v>
      </c>
      <c r="H363" s="59">
        <f t="shared" si="201"/>
        <v>0</v>
      </c>
      <c r="I363" s="59">
        <f t="shared" si="201"/>
        <v>0</v>
      </c>
      <c r="J363" s="59">
        <f t="shared" si="201"/>
        <v>693</v>
      </c>
      <c r="K363" s="59">
        <f t="shared" si="201"/>
        <v>376.2</v>
      </c>
      <c r="L363" s="59">
        <f t="shared" si="201"/>
        <v>3229.0219999999999</v>
      </c>
      <c r="M363" s="59">
        <f t="shared" si="201"/>
        <v>3228.51</v>
      </c>
      <c r="N363" s="59">
        <f t="shared" si="201"/>
        <v>0</v>
      </c>
      <c r="O363" s="59">
        <f t="shared" si="201"/>
        <v>0</v>
      </c>
      <c r="P363" s="59">
        <f t="shared" si="201"/>
        <v>0</v>
      </c>
      <c r="Q363" s="59">
        <f t="shared" si="201"/>
        <v>0</v>
      </c>
      <c r="R363" s="59">
        <f t="shared" si="201"/>
        <v>0</v>
      </c>
      <c r="S363" s="59">
        <f t="shared" si="201"/>
        <v>0</v>
      </c>
      <c r="T363" s="59">
        <f t="shared" si="201"/>
        <v>0</v>
      </c>
      <c r="U363" s="169"/>
    </row>
    <row r="364" spans="1:21" s="1" customFormat="1" ht="22.5" customHeight="1" x14ac:dyDescent="0.25">
      <c r="A364" s="166"/>
      <c r="B364" s="159"/>
      <c r="C364" s="90" t="s">
        <v>8</v>
      </c>
      <c r="D364" s="59">
        <f t="shared" si="191"/>
        <v>0</v>
      </c>
      <c r="E364" s="59">
        <f t="shared" si="201"/>
        <v>0</v>
      </c>
      <c r="F364" s="59">
        <f t="shared" si="201"/>
        <v>0</v>
      </c>
      <c r="G364" s="59">
        <f t="shared" si="201"/>
        <v>0</v>
      </c>
      <c r="H364" s="59">
        <f t="shared" si="201"/>
        <v>0</v>
      </c>
      <c r="I364" s="59">
        <f t="shared" si="201"/>
        <v>0</v>
      </c>
      <c r="J364" s="59">
        <f t="shared" si="201"/>
        <v>0</v>
      </c>
      <c r="K364" s="59">
        <f t="shared" si="201"/>
        <v>0</v>
      </c>
      <c r="L364" s="59">
        <f t="shared" si="201"/>
        <v>0</v>
      </c>
      <c r="M364" s="59">
        <f t="shared" si="201"/>
        <v>0</v>
      </c>
      <c r="N364" s="59">
        <f t="shared" si="201"/>
        <v>0</v>
      </c>
      <c r="O364" s="59">
        <f t="shared" si="201"/>
        <v>0</v>
      </c>
      <c r="P364" s="59">
        <f t="shared" si="201"/>
        <v>0</v>
      </c>
      <c r="Q364" s="59">
        <f t="shared" si="201"/>
        <v>0</v>
      </c>
      <c r="R364" s="59">
        <f t="shared" si="201"/>
        <v>0</v>
      </c>
      <c r="S364" s="59">
        <f t="shared" si="201"/>
        <v>0</v>
      </c>
      <c r="T364" s="59">
        <f t="shared" si="201"/>
        <v>0</v>
      </c>
      <c r="U364" s="169"/>
    </row>
    <row r="365" spans="1:21" s="1" customFormat="1" ht="22.5" customHeight="1" x14ac:dyDescent="0.25">
      <c r="A365" s="166" t="s">
        <v>54</v>
      </c>
      <c r="B365" s="159" t="s">
        <v>109</v>
      </c>
      <c r="C365" s="90" t="s">
        <v>4</v>
      </c>
      <c r="D365" s="59">
        <f t="shared" si="191"/>
        <v>350</v>
      </c>
      <c r="E365" s="59">
        <f>E366+E367+E368+E369</f>
        <v>350</v>
      </c>
      <c r="F365" s="59">
        <f t="shared" ref="F365:T365" si="202">F366+F367+F368+F369</f>
        <v>0</v>
      </c>
      <c r="G365" s="59">
        <f t="shared" si="202"/>
        <v>0</v>
      </c>
      <c r="H365" s="59">
        <f t="shared" si="202"/>
        <v>0</v>
      </c>
      <c r="I365" s="59">
        <f t="shared" si="202"/>
        <v>0</v>
      </c>
      <c r="J365" s="59">
        <f t="shared" si="202"/>
        <v>0</v>
      </c>
      <c r="K365" s="59">
        <f t="shared" si="202"/>
        <v>0</v>
      </c>
      <c r="L365" s="59">
        <f t="shared" si="202"/>
        <v>0</v>
      </c>
      <c r="M365" s="59">
        <f t="shared" si="202"/>
        <v>0</v>
      </c>
      <c r="N365" s="59">
        <f t="shared" si="202"/>
        <v>0</v>
      </c>
      <c r="O365" s="59">
        <f t="shared" si="202"/>
        <v>0</v>
      </c>
      <c r="P365" s="59">
        <f t="shared" si="202"/>
        <v>0</v>
      </c>
      <c r="Q365" s="59">
        <f t="shared" si="202"/>
        <v>0</v>
      </c>
      <c r="R365" s="59">
        <f t="shared" si="202"/>
        <v>0</v>
      </c>
      <c r="S365" s="59">
        <f t="shared" si="202"/>
        <v>0</v>
      </c>
      <c r="T365" s="59">
        <f t="shared" si="202"/>
        <v>0</v>
      </c>
      <c r="U365" s="169"/>
    </row>
    <row r="366" spans="1:21" s="1" customFormat="1" ht="22.5" customHeight="1" x14ac:dyDescent="0.25">
      <c r="A366" s="166"/>
      <c r="B366" s="159"/>
      <c r="C366" s="90" t="s">
        <v>5</v>
      </c>
      <c r="D366" s="59">
        <f t="shared" si="191"/>
        <v>0</v>
      </c>
      <c r="E366" s="59">
        <f>E371</f>
        <v>0</v>
      </c>
      <c r="F366" s="59">
        <f t="shared" ref="F366:T366" si="203">F371</f>
        <v>0</v>
      </c>
      <c r="G366" s="59">
        <f t="shared" si="203"/>
        <v>0</v>
      </c>
      <c r="H366" s="59">
        <f t="shared" si="203"/>
        <v>0</v>
      </c>
      <c r="I366" s="59">
        <f t="shared" si="203"/>
        <v>0</v>
      </c>
      <c r="J366" s="59">
        <f t="shared" si="203"/>
        <v>0</v>
      </c>
      <c r="K366" s="59">
        <f t="shared" si="203"/>
        <v>0</v>
      </c>
      <c r="L366" s="59">
        <f t="shared" si="203"/>
        <v>0</v>
      </c>
      <c r="M366" s="59">
        <f t="shared" si="203"/>
        <v>0</v>
      </c>
      <c r="N366" s="59">
        <f t="shared" si="203"/>
        <v>0</v>
      </c>
      <c r="O366" s="59">
        <f t="shared" si="203"/>
        <v>0</v>
      </c>
      <c r="P366" s="59">
        <f t="shared" si="203"/>
        <v>0</v>
      </c>
      <c r="Q366" s="59">
        <f t="shared" si="203"/>
        <v>0</v>
      </c>
      <c r="R366" s="59">
        <f t="shared" si="203"/>
        <v>0</v>
      </c>
      <c r="S366" s="59">
        <f t="shared" si="203"/>
        <v>0</v>
      </c>
      <c r="T366" s="59">
        <f t="shared" si="203"/>
        <v>0</v>
      </c>
      <c r="U366" s="169"/>
    </row>
    <row r="367" spans="1:21" s="1" customFormat="1" ht="22.5" customHeight="1" x14ac:dyDescent="0.25">
      <c r="A367" s="166"/>
      <c r="B367" s="159"/>
      <c r="C367" s="90" t="s">
        <v>6</v>
      </c>
      <c r="D367" s="59">
        <f t="shared" si="191"/>
        <v>0</v>
      </c>
      <c r="E367" s="59">
        <f>E372</f>
        <v>0</v>
      </c>
      <c r="F367" s="59">
        <f t="shared" ref="F367:T367" si="204">F372</f>
        <v>0</v>
      </c>
      <c r="G367" s="59">
        <f t="shared" si="204"/>
        <v>0</v>
      </c>
      <c r="H367" s="59">
        <f t="shared" si="204"/>
        <v>0</v>
      </c>
      <c r="I367" s="59">
        <f t="shared" si="204"/>
        <v>0</v>
      </c>
      <c r="J367" s="59">
        <f t="shared" si="204"/>
        <v>0</v>
      </c>
      <c r="K367" s="59">
        <f t="shared" si="204"/>
        <v>0</v>
      </c>
      <c r="L367" s="59">
        <f t="shared" si="204"/>
        <v>0</v>
      </c>
      <c r="M367" s="59">
        <f t="shared" si="204"/>
        <v>0</v>
      </c>
      <c r="N367" s="59">
        <f t="shared" si="204"/>
        <v>0</v>
      </c>
      <c r="O367" s="59">
        <f t="shared" si="204"/>
        <v>0</v>
      </c>
      <c r="P367" s="59">
        <f t="shared" si="204"/>
        <v>0</v>
      </c>
      <c r="Q367" s="59">
        <f t="shared" si="204"/>
        <v>0</v>
      </c>
      <c r="R367" s="59">
        <f t="shared" si="204"/>
        <v>0</v>
      </c>
      <c r="S367" s="59">
        <f t="shared" si="204"/>
        <v>0</v>
      </c>
      <c r="T367" s="59">
        <f t="shared" si="204"/>
        <v>0</v>
      </c>
      <c r="U367" s="169"/>
    </row>
    <row r="368" spans="1:21" s="1" customFormat="1" ht="22.5" customHeight="1" x14ac:dyDescent="0.25">
      <c r="A368" s="166"/>
      <c r="B368" s="159"/>
      <c r="C368" s="90" t="s">
        <v>7</v>
      </c>
      <c r="D368" s="59">
        <f t="shared" si="191"/>
        <v>350</v>
      </c>
      <c r="E368" s="59">
        <f>E373</f>
        <v>350</v>
      </c>
      <c r="F368" s="59">
        <f t="shared" ref="F368:T368" si="205">F373</f>
        <v>0</v>
      </c>
      <c r="G368" s="59">
        <f t="shared" si="205"/>
        <v>0</v>
      </c>
      <c r="H368" s="59">
        <f t="shared" si="205"/>
        <v>0</v>
      </c>
      <c r="I368" s="59">
        <f t="shared" si="205"/>
        <v>0</v>
      </c>
      <c r="J368" s="59">
        <f t="shared" si="205"/>
        <v>0</v>
      </c>
      <c r="K368" s="59">
        <f t="shared" si="205"/>
        <v>0</v>
      </c>
      <c r="L368" s="59">
        <f t="shared" si="205"/>
        <v>0</v>
      </c>
      <c r="M368" s="59">
        <f t="shared" si="205"/>
        <v>0</v>
      </c>
      <c r="N368" s="59">
        <f t="shared" si="205"/>
        <v>0</v>
      </c>
      <c r="O368" s="59">
        <f t="shared" si="205"/>
        <v>0</v>
      </c>
      <c r="P368" s="59">
        <f t="shared" si="205"/>
        <v>0</v>
      </c>
      <c r="Q368" s="59">
        <f t="shared" si="205"/>
        <v>0</v>
      </c>
      <c r="R368" s="59">
        <f t="shared" si="205"/>
        <v>0</v>
      </c>
      <c r="S368" s="59">
        <f t="shared" si="205"/>
        <v>0</v>
      </c>
      <c r="T368" s="59">
        <f t="shared" si="205"/>
        <v>0</v>
      </c>
      <c r="U368" s="169"/>
    </row>
    <row r="369" spans="1:21" s="1" customFormat="1" ht="22.5" customHeight="1" x14ac:dyDescent="0.25">
      <c r="A369" s="166"/>
      <c r="B369" s="159"/>
      <c r="C369" s="90" t="s">
        <v>8</v>
      </c>
      <c r="D369" s="59">
        <f t="shared" si="191"/>
        <v>0</v>
      </c>
      <c r="E369" s="59">
        <f>E374</f>
        <v>0</v>
      </c>
      <c r="F369" s="59">
        <f t="shared" ref="F369:T369" si="206">F374</f>
        <v>0</v>
      </c>
      <c r="G369" s="59">
        <f t="shared" si="206"/>
        <v>0</v>
      </c>
      <c r="H369" s="59">
        <f t="shared" si="206"/>
        <v>0</v>
      </c>
      <c r="I369" s="59">
        <f t="shared" si="206"/>
        <v>0</v>
      </c>
      <c r="J369" s="59">
        <f t="shared" si="206"/>
        <v>0</v>
      </c>
      <c r="K369" s="59">
        <f t="shared" si="206"/>
        <v>0</v>
      </c>
      <c r="L369" s="59">
        <f t="shared" si="206"/>
        <v>0</v>
      </c>
      <c r="M369" s="59">
        <f t="shared" si="206"/>
        <v>0</v>
      </c>
      <c r="N369" s="59">
        <f t="shared" si="206"/>
        <v>0</v>
      </c>
      <c r="O369" s="59">
        <f t="shared" si="206"/>
        <v>0</v>
      </c>
      <c r="P369" s="59">
        <f t="shared" si="206"/>
        <v>0</v>
      </c>
      <c r="Q369" s="59">
        <f t="shared" si="206"/>
        <v>0</v>
      </c>
      <c r="R369" s="59">
        <f t="shared" si="206"/>
        <v>0</v>
      </c>
      <c r="S369" s="59">
        <f t="shared" si="206"/>
        <v>0</v>
      </c>
      <c r="T369" s="59">
        <f t="shared" si="206"/>
        <v>0</v>
      </c>
      <c r="U369" s="169"/>
    </row>
    <row r="370" spans="1:21" ht="22.5" customHeight="1" x14ac:dyDescent="0.25">
      <c r="A370" s="153" t="s">
        <v>85</v>
      </c>
      <c r="B370" s="154" t="s">
        <v>55</v>
      </c>
      <c r="C370" s="91" t="s">
        <v>4</v>
      </c>
      <c r="D370" s="59">
        <f t="shared" si="191"/>
        <v>350</v>
      </c>
      <c r="E370" s="60">
        <f>E371+E372+E373+E374</f>
        <v>350</v>
      </c>
      <c r="F370" s="60">
        <f t="shared" ref="F370:T370" si="207">F371+F372+F373+F374</f>
        <v>0</v>
      </c>
      <c r="G370" s="60">
        <f t="shared" si="207"/>
        <v>0</v>
      </c>
      <c r="H370" s="60">
        <f t="shared" si="207"/>
        <v>0</v>
      </c>
      <c r="I370" s="60">
        <f t="shared" si="207"/>
        <v>0</v>
      </c>
      <c r="J370" s="60">
        <f t="shared" si="207"/>
        <v>0</v>
      </c>
      <c r="K370" s="60">
        <f t="shared" si="207"/>
        <v>0</v>
      </c>
      <c r="L370" s="60">
        <f t="shared" si="207"/>
        <v>0</v>
      </c>
      <c r="M370" s="60">
        <f t="shared" si="207"/>
        <v>0</v>
      </c>
      <c r="N370" s="60">
        <f t="shared" si="207"/>
        <v>0</v>
      </c>
      <c r="O370" s="60">
        <f t="shared" si="207"/>
        <v>0</v>
      </c>
      <c r="P370" s="60">
        <f t="shared" si="207"/>
        <v>0</v>
      </c>
      <c r="Q370" s="60">
        <f t="shared" si="207"/>
        <v>0</v>
      </c>
      <c r="R370" s="60">
        <f t="shared" si="207"/>
        <v>0</v>
      </c>
      <c r="S370" s="60">
        <f t="shared" si="207"/>
        <v>0</v>
      </c>
      <c r="T370" s="60">
        <f t="shared" si="207"/>
        <v>0</v>
      </c>
      <c r="U370" s="169"/>
    </row>
    <row r="371" spans="1:21" ht="22.5" customHeight="1" x14ac:dyDescent="0.25">
      <c r="A371" s="153"/>
      <c r="B371" s="154"/>
      <c r="C371" s="91" t="s">
        <v>5</v>
      </c>
      <c r="D371" s="59">
        <f t="shared" si="191"/>
        <v>0</v>
      </c>
      <c r="E371" s="60">
        <v>0</v>
      </c>
      <c r="F371" s="60">
        <v>0</v>
      </c>
      <c r="G371" s="60">
        <v>0</v>
      </c>
      <c r="H371" s="60">
        <v>0</v>
      </c>
      <c r="I371" s="60">
        <v>0</v>
      </c>
      <c r="J371" s="60">
        <v>0</v>
      </c>
      <c r="K371" s="60">
        <v>0</v>
      </c>
      <c r="L371" s="60">
        <v>0</v>
      </c>
      <c r="M371" s="60">
        <v>0</v>
      </c>
      <c r="N371" s="60">
        <v>0</v>
      </c>
      <c r="O371" s="60">
        <v>0</v>
      </c>
      <c r="P371" s="60">
        <v>0</v>
      </c>
      <c r="Q371" s="60">
        <v>0</v>
      </c>
      <c r="R371" s="60">
        <v>0</v>
      </c>
      <c r="S371" s="60">
        <v>0</v>
      </c>
      <c r="T371" s="60">
        <v>0</v>
      </c>
      <c r="U371" s="169"/>
    </row>
    <row r="372" spans="1:21" ht="22.5" customHeight="1" x14ac:dyDescent="0.25">
      <c r="A372" s="153"/>
      <c r="B372" s="154"/>
      <c r="C372" s="91" t="s">
        <v>6</v>
      </c>
      <c r="D372" s="59">
        <f t="shared" si="191"/>
        <v>0</v>
      </c>
      <c r="E372" s="60">
        <v>0</v>
      </c>
      <c r="F372" s="60">
        <v>0</v>
      </c>
      <c r="G372" s="60">
        <v>0</v>
      </c>
      <c r="H372" s="60">
        <v>0</v>
      </c>
      <c r="I372" s="60">
        <v>0</v>
      </c>
      <c r="J372" s="60">
        <v>0</v>
      </c>
      <c r="K372" s="60">
        <v>0</v>
      </c>
      <c r="L372" s="60">
        <v>0</v>
      </c>
      <c r="M372" s="60">
        <v>0</v>
      </c>
      <c r="N372" s="60">
        <v>0</v>
      </c>
      <c r="O372" s="60">
        <v>0</v>
      </c>
      <c r="P372" s="60">
        <v>0</v>
      </c>
      <c r="Q372" s="60">
        <v>0</v>
      </c>
      <c r="R372" s="60">
        <v>0</v>
      </c>
      <c r="S372" s="60">
        <v>0</v>
      </c>
      <c r="T372" s="60">
        <v>0</v>
      </c>
      <c r="U372" s="169"/>
    </row>
    <row r="373" spans="1:21" ht="22.5" customHeight="1" x14ac:dyDescent="0.25">
      <c r="A373" s="153"/>
      <c r="B373" s="154"/>
      <c r="C373" s="91" t="s">
        <v>7</v>
      </c>
      <c r="D373" s="59">
        <f t="shared" si="191"/>
        <v>350</v>
      </c>
      <c r="E373" s="60">
        <v>350</v>
      </c>
      <c r="F373" s="60">
        <v>0</v>
      </c>
      <c r="G373" s="60">
        <v>0</v>
      </c>
      <c r="H373" s="60">
        <v>0</v>
      </c>
      <c r="I373" s="60">
        <v>0</v>
      </c>
      <c r="J373" s="60">
        <v>0</v>
      </c>
      <c r="K373" s="60">
        <v>0</v>
      </c>
      <c r="L373" s="60">
        <v>0</v>
      </c>
      <c r="M373" s="60">
        <v>0</v>
      </c>
      <c r="N373" s="60">
        <v>0</v>
      </c>
      <c r="O373" s="60">
        <v>0</v>
      </c>
      <c r="P373" s="60">
        <v>0</v>
      </c>
      <c r="Q373" s="60">
        <v>0</v>
      </c>
      <c r="R373" s="60">
        <v>0</v>
      </c>
      <c r="S373" s="60">
        <v>0</v>
      </c>
      <c r="T373" s="60">
        <v>0</v>
      </c>
      <c r="U373" s="169"/>
    </row>
    <row r="374" spans="1:21" ht="22.5" customHeight="1" x14ac:dyDescent="0.25">
      <c r="A374" s="153"/>
      <c r="B374" s="154"/>
      <c r="C374" s="91" t="s">
        <v>8</v>
      </c>
      <c r="D374" s="59">
        <f t="shared" si="191"/>
        <v>0</v>
      </c>
      <c r="E374" s="60">
        <v>0</v>
      </c>
      <c r="F374" s="60">
        <v>0</v>
      </c>
      <c r="G374" s="60">
        <v>0</v>
      </c>
      <c r="H374" s="60">
        <v>0</v>
      </c>
      <c r="I374" s="60">
        <v>0</v>
      </c>
      <c r="J374" s="60">
        <v>0</v>
      </c>
      <c r="K374" s="60">
        <v>0</v>
      </c>
      <c r="L374" s="60">
        <v>0</v>
      </c>
      <c r="M374" s="60">
        <v>0</v>
      </c>
      <c r="N374" s="60">
        <v>0</v>
      </c>
      <c r="O374" s="60">
        <v>0</v>
      </c>
      <c r="P374" s="60">
        <v>0</v>
      </c>
      <c r="Q374" s="60">
        <v>0</v>
      </c>
      <c r="R374" s="60">
        <v>0</v>
      </c>
      <c r="S374" s="60">
        <v>0</v>
      </c>
      <c r="T374" s="60">
        <v>0</v>
      </c>
      <c r="U374" s="169"/>
    </row>
    <row r="375" spans="1:21" s="1" customFormat="1" ht="22.5" customHeight="1" x14ac:dyDescent="0.25">
      <c r="A375" s="166" t="s">
        <v>113</v>
      </c>
      <c r="B375" s="159" t="s">
        <v>112</v>
      </c>
      <c r="C375" s="90" t="s">
        <v>4</v>
      </c>
      <c r="D375" s="59">
        <f t="shared" si="191"/>
        <v>38946.892</v>
      </c>
      <c r="E375" s="59">
        <f>E376+E377+E378+E379</f>
        <v>0</v>
      </c>
      <c r="F375" s="59">
        <f t="shared" ref="F375:N375" si="208">F376+F377+F378+F379</f>
        <v>0</v>
      </c>
      <c r="G375" s="59">
        <f t="shared" si="208"/>
        <v>0</v>
      </c>
      <c r="H375" s="59">
        <f t="shared" si="208"/>
        <v>0</v>
      </c>
      <c r="I375" s="59">
        <f t="shared" si="208"/>
        <v>0</v>
      </c>
      <c r="J375" s="59">
        <f t="shared" si="208"/>
        <v>693</v>
      </c>
      <c r="K375" s="59">
        <f t="shared" si="208"/>
        <v>39.4</v>
      </c>
      <c r="L375" s="59">
        <f t="shared" si="208"/>
        <v>19107.502</v>
      </c>
      <c r="M375" s="59">
        <f t="shared" si="208"/>
        <v>19106.989999999998</v>
      </c>
      <c r="N375" s="59">
        <f t="shared" si="208"/>
        <v>0</v>
      </c>
      <c r="O375" s="59">
        <f t="shared" ref="O375:T375" si="209">O376+O377+O378+O379</f>
        <v>0</v>
      </c>
      <c r="P375" s="59">
        <f t="shared" si="209"/>
        <v>0</v>
      </c>
      <c r="Q375" s="59">
        <f t="shared" si="209"/>
        <v>0</v>
      </c>
      <c r="R375" s="59">
        <f t="shared" si="209"/>
        <v>0</v>
      </c>
      <c r="S375" s="59">
        <f t="shared" si="209"/>
        <v>0</v>
      </c>
      <c r="T375" s="59">
        <f t="shared" si="209"/>
        <v>0</v>
      </c>
      <c r="U375" s="188"/>
    </row>
    <row r="376" spans="1:21" s="1" customFormat="1" ht="22.5" customHeight="1" x14ac:dyDescent="0.25">
      <c r="A376" s="166"/>
      <c r="B376" s="159"/>
      <c r="C376" s="90" t="s">
        <v>5</v>
      </c>
      <c r="D376" s="59">
        <f t="shared" si="191"/>
        <v>0</v>
      </c>
      <c r="E376" s="59">
        <f>E381+E386+E391</f>
        <v>0</v>
      </c>
      <c r="F376" s="59">
        <f t="shared" ref="F376:T376" si="210">F381+F386+F391</f>
        <v>0</v>
      </c>
      <c r="G376" s="59">
        <f t="shared" si="210"/>
        <v>0</v>
      </c>
      <c r="H376" s="59">
        <f t="shared" si="210"/>
        <v>0</v>
      </c>
      <c r="I376" s="59">
        <f t="shared" si="210"/>
        <v>0</v>
      </c>
      <c r="J376" s="59">
        <f t="shared" si="210"/>
        <v>0</v>
      </c>
      <c r="K376" s="59">
        <f t="shared" si="210"/>
        <v>0</v>
      </c>
      <c r="L376" s="59">
        <f t="shared" si="210"/>
        <v>0</v>
      </c>
      <c r="M376" s="59">
        <f t="shared" si="210"/>
        <v>0</v>
      </c>
      <c r="N376" s="59">
        <f t="shared" si="210"/>
        <v>0</v>
      </c>
      <c r="O376" s="59">
        <f t="shared" si="210"/>
        <v>0</v>
      </c>
      <c r="P376" s="59">
        <f t="shared" si="210"/>
        <v>0</v>
      </c>
      <c r="Q376" s="59">
        <f t="shared" si="210"/>
        <v>0</v>
      </c>
      <c r="R376" s="59">
        <f t="shared" si="210"/>
        <v>0</v>
      </c>
      <c r="S376" s="59">
        <f t="shared" si="210"/>
        <v>0</v>
      </c>
      <c r="T376" s="59">
        <f t="shared" si="210"/>
        <v>0</v>
      </c>
      <c r="U376" s="189"/>
    </row>
    <row r="377" spans="1:21" s="1" customFormat="1" ht="22.5" customHeight="1" x14ac:dyDescent="0.25">
      <c r="A377" s="166"/>
      <c r="B377" s="159"/>
      <c r="C377" s="90" t="s">
        <v>6</v>
      </c>
      <c r="D377" s="59">
        <f t="shared" si="191"/>
        <v>31756.959999999999</v>
      </c>
      <c r="E377" s="59">
        <f>E382+E387+E392</f>
        <v>0</v>
      </c>
      <c r="F377" s="59">
        <f t="shared" ref="F377:T377" si="211">F382+F387+F392</f>
        <v>0</v>
      </c>
      <c r="G377" s="59">
        <f t="shared" si="211"/>
        <v>0</v>
      </c>
      <c r="H377" s="59">
        <f t="shared" si="211"/>
        <v>0</v>
      </c>
      <c r="I377" s="59">
        <f t="shared" si="211"/>
        <v>0</v>
      </c>
      <c r="J377" s="59">
        <f t="shared" si="211"/>
        <v>0</v>
      </c>
      <c r="K377" s="59">
        <f t="shared" si="211"/>
        <v>0</v>
      </c>
      <c r="L377" s="59">
        <f t="shared" si="211"/>
        <v>15878.48</v>
      </c>
      <c r="M377" s="59">
        <f>M382+M387+M392</f>
        <v>15878.48</v>
      </c>
      <c r="N377" s="59">
        <f t="shared" si="211"/>
        <v>0</v>
      </c>
      <c r="O377" s="59">
        <f t="shared" si="211"/>
        <v>0</v>
      </c>
      <c r="P377" s="59">
        <f t="shared" si="211"/>
        <v>0</v>
      </c>
      <c r="Q377" s="59">
        <f t="shared" si="211"/>
        <v>0</v>
      </c>
      <c r="R377" s="59">
        <f t="shared" si="211"/>
        <v>0</v>
      </c>
      <c r="S377" s="59">
        <f t="shared" si="211"/>
        <v>0</v>
      </c>
      <c r="T377" s="59">
        <f t="shared" si="211"/>
        <v>0</v>
      </c>
      <c r="U377" s="189"/>
    </row>
    <row r="378" spans="1:21" s="1" customFormat="1" ht="22.5" customHeight="1" x14ac:dyDescent="0.25">
      <c r="A378" s="166"/>
      <c r="B378" s="159"/>
      <c r="C378" s="90" t="s">
        <v>7</v>
      </c>
      <c r="D378" s="59">
        <f t="shared" si="191"/>
        <v>7189.9320000000007</v>
      </c>
      <c r="E378" s="59">
        <f>E383+E388+E393</f>
        <v>0</v>
      </c>
      <c r="F378" s="59">
        <f t="shared" ref="F378:T378" si="212">F383+F388+F393</f>
        <v>0</v>
      </c>
      <c r="G378" s="59">
        <f t="shared" si="212"/>
        <v>0</v>
      </c>
      <c r="H378" s="59">
        <f t="shared" si="212"/>
        <v>0</v>
      </c>
      <c r="I378" s="59">
        <f t="shared" si="212"/>
        <v>0</v>
      </c>
      <c r="J378" s="59">
        <f t="shared" si="212"/>
        <v>693</v>
      </c>
      <c r="K378" s="59">
        <f t="shared" si="212"/>
        <v>39.4</v>
      </c>
      <c r="L378" s="59">
        <f t="shared" si="212"/>
        <v>3229.0219999999999</v>
      </c>
      <c r="M378" s="59">
        <f t="shared" si="212"/>
        <v>3228.51</v>
      </c>
      <c r="N378" s="59">
        <f t="shared" si="212"/>
        <v>0</v>
      </c>
      <c r="O378" s="59">
        <f t="shared" si="212"/>
        <v>0</v>
      </c>
      <c r="P378" s="59">
        <f t="shared" si="212"/>
        <v>0</v>
      </c>
      <c r="Q378" s="59">
        <f t="shared" si="212"/>
        <v>0</v>
      </c>
      <c r="R378" s="59">
        <f t="shared" si="212"/>
        <v>0</v>
      </c>
      <c r="S378" s="59">
        <f t="shared" si="212"/>
        <v>0</v>
      </c>
      <c r="T378" s="59">
        <f t="shared" si="212"/>
        <v>0</v>
      </c>
      <c r="U378" s="189"/>
    </row>
    <row r="379" spans="1:21" s="1" customFormat="1" ht="22.5" customHeight="1" x14ac:dyDescent="0.25">
      <c r="A379" s="166"/>
      <c r="B379" s="159"/>
      <c r="C379" s="90" t="s">
        <v>8</v>
      </c>
      <c r="D379" s="59">
        <f t="shared" si="191"/>
        <v>0</v>
      </c>
      <c r="E379" s="59">
        <f>E384+E389+E394</f>
        <v>0</v>
      </c>
      <c r="F379" s="59">
        <f t="shared" ref="F379:T379" si="213">F384+F389+F394</f>
        <v>0</v>
      </c>
      <c r="G379" s="59">
        <f t="shared" si="213"/>
        <v>0</v>
      </c>
      <c r="H379" s="59">
        <f t="shared" si="213"/>
        <v>0</v>
      </c>
      <c r="I379" s="59">
        <f t="shared" si="213"/>
        <v>0</v>
      </c>
      <c r="J379" s="59">
        <f t="shared" si="213"/>
        <v>0</v>
      </c>
      <c r="K379" s="59">
        <f t="shared" si="213"/>
        <v>0</v>
      </c>
      <c r="L379" s="59">
        <f t="shared" si="213"/>
        <v>0</v>
      </c>
      <c r="M379" s="59">
        <f t="shared" si="213"/>
        <v>0</v>
      </c>
      <c r="N379" s="59">
        <f t="shared" si="213"/>
        <v>0</v>
      </c>
      <c r="O379" s="59">
        <f t="shared" si="213"/>
        <v>0</v>
      </c>
      <c r="P379" s="59">
        <f t="shared" si="213"/>
        <v>0</v>
      </c>
      <c r="Q379" s="59">
        <f t="shared" si="213"/>
        <v>0</v>
      </c>
      <c r="R379" s="59">
        <f t="shared" si="213"/>
        <v>0</v>
      </c>
      <c r="S379" s="59">
        <f t="shared" si="213"/>
        <v>0</v>
      </c>
      <c r="T379" s="59">
        <f t="shared" si="213"/>
        <v>0</v>
      </c>
      <c r="U379" s="190"/>
    </row>
    <row r="380" spans="1:21" ht="22.5" customHeight="1" x14ac:dyDescent="0.25">
      <c r="A380" s="153" t="s">
        <v>114</v>
      </c>
      <c r="B380" s="154" t="s">
        <v>110</v>
      </c>
      <c r="C380" s="91" t="s">
        <v>4</v>
      </c>
      <c r="D380" s="59">
        <f t="shared" si="191"/>
        <v>33428.368999999999</v>
      </c>
      <c r="E380" s="60">
        <f>E381+E382+E383+E384</f>
        <v>0</v>
      </c>
      <c r="F380" s="60">
        <f t="shared" ref="F380:T380" si="214">F381+F382+F383+F384</f>
        <v>0</v>
      </c>
      <c r="G380" s="60">
        <f t="shared" si="214"/>
        <v>0</v>
      </c>
      <c r="H380" s="60">
        <f t="shared" si="214"/>
        <v>0</v>
      </c>
      <c r="I380" s="60">
        <f t="shared" si="214"/>
        <v>0</v>
      </c>
      <c r="J380" s="60">
        <f t="shared" si="214"/>
        <v>0</v>
      </c>
      <c r="K380" s="60">
        <f t="shared" si="214"/>
        <v>0</v>
      </c>
      <c r="L380" s="60">
        <f t="shared" si="214"/>
        <v>16714.188999999998</v>
      </c>
      <c r="M380" s="60">
        <f t="shared" si="214"/>
        <v>16714.18</v>
      </c>
      <c r="N380" s="60">
        <f t="shared" si="214"/>
        <v>0</v>
      </c>
      <c r="O380" s="60">
        <f t="shared" si="214"/>
        <v>0</v>
      </c>
      <c r="P380" s="60">
        <f t="shared" si="214"/>
        <v>0</v>
      </c>
      <c r="Q380" s="60">
        <f t="shared" si="214"/>
        <v>0</v>
      </c>
      <c r="R380" s="60">
        <f t="shared" si="214"/>
        <v>0</v>
      </c>
      <c r="S380" s="60">
        <f t="shared" si="214"/>
        <v>0</v>
      </c>
      <c r="T380" s="60">
        <f t="shared" si="214"/>
        <v>0</v>
      </c>
      <c r="U380" s="174" t="s">
        <v>104</v>
      </c>
    </row>
    <row r="381" spans="1:21" ht="22.5" customHeight="1" x14ac:dyDescent="0.25">
      <c r="A381" s="153"/>
      <c r="B381" s="154"/>
      <c r="C381" s="91" t="s">
        <v>5</v>
      </c>
      <c r="D381" s="59">
        <f t="shared" si="191"/>
        <v>0</v>
      </c>
      <c r="E381" s="60">
        <v>0</v>
      </c>
      <c r="F381" s="60">
        <v>0</v>
      </c>
      <c r="G381" s="60">
        <v>0</v>
      </c>
      <c r="H381" s="60">
        <v>0</v>
      </c>
      <c r="I381" s="60">
        <v>0</v>
      </c>
      <c r="J381" s="60">
        <v>0</v>
      </c>
      <c r="K381" s="60">
        <v>0</v>
      </c>
      <c r="L381" s="60">
        <v>0</v>
      </c>
      <c r="M381" s="60">
        <v>0</v>
      </c>
      <c r="N381" s="60">
        <v>0</v>
      </c>
      <c r="O381" s="60">
        <v>0</v>
      </c>
      <c r="P381" s="60">
        <v>0</v>
      </c>
      <c r="Q381" s="60">
        <v>0</v>
      </c>
      <c r="R381" s="60">
        <v>0</v>
      </c>
      <c r="S381" s="60">
        <v>0</v>
      </c>
      <c r="T381" s="60">
        <v>0</v>
      </c>
      <c r="U381" s="175"/>
    </row>
    <row r="382" spans="1:21" ht="22.5" customHeight="1" x14ac:dyDescent="0.25">
      <c r="A382" s="153"/>
      <c r="B382" s="154"/>
      <c r="C382" s="91" t="s">
        <v>6</v>
      </c>
      <c r="D382" s="59">
        <f t="shared" si="191"/>
        <v>31756.959999999999</v>
      </c>
      <c r="E382" s="60">
        <v>0</v>
      </c>
      <c r="F382" s="60">
        <v>0</v>
      </c>
      <c r="G382" s="60">
        <v>0</v>
      </c>
      <c r="H382" s="60">
        <v>0</v>
      </c>
      <c r="I382" s="60">
        <v>0</v>
      </c>
      <c r="J382" s="60">
        <v>0</v>
      </c>
      <c r="K382" s="60">
        <v>0</v>
      </c>
      <c r="L382" s="60">
        <v>15878.48</v>
      </c>
      <c r="M382" s="60">
        <v>15878.48</v>
      </c>
      <c r="N382" s="60">
        <v>0</v>
      </c>
      <c r="O382" s="60">
        <v>0</v>
      </c>
      <c r="P382" s="60">
        <v>0</v>
      </c>
      <c r="Q382" s="60">
        <v>0</v>
      </c>
      <c r="R382" s="60">
        <v>0</v>
      </c>
      <c r="S382" s="60">
        <v>0</v>
      </c>
      <c r="T382" s="60">
        <v>0</v>
      </c>
      <c r="U382" s="175"/>
    </row>
    <row r="383" spans="1:21" ht="22.5" customHeight="1" x14ac:dyDescent="0.25">
      <c r="A383" s="153"/>
      <c r="B383" s="154"/>
      <c r="C383" s="91" t="s">
        <v>7</v>
      </c>
      <c r="D383" s="59">
        <f t="shared" si="191"/>
        <v>1671.4090000000001</v>
      </c>
      <c r="E383" s="60">
        <v>0</v>
      </c>
      <c r="F383" s="60">
        <v>0</v>
      </c>
      <c r="G383" s="60">
        <v>0</v>
      </c>
      <c r="H383" s="60">
        <v>0</v>
      </c>
      <c r="I383" s="60">
        <v>0</v>
      </c>
      <c r="J383" s="60">
        <v>0</v>
      </c>
      <c r="K383" s="60">
        <v>0</v>
      </c>
      <c r="L383" s="60">
        <v>835.70899999999995</v>
      </c>
      <c r="M383" s="60">
        <v>835.7</v>
      </c>
      <c r="N383" s="60">
        <v>0</v>
      </c>
      <c r="O383" s="60">
        <v>0</v>
      </c>
      <c r="P383" s="60">
        <v>0</v>
      </c>
      <c r="Q383" s="60">
        <v>0</v>
      </c>
      <c r="R383" s="60">
        <v>0</v>
      </c>
      <c r="S383" s="60">
        <v>0</v>
      </c>
      <c r="T383" s="60">
        <v>0</v>
      </c>
      <c r="U383" s="175"/>
    </row>
    <row r="384" spans="1:21" ht="22.5" customHeight="1" x14ac:dyDescent="0.25">
      <c r="A384" s="153"/>
      <c r="B384" s="154"/>
      <c r="C384" s="91" t="s">
        <v>8</v>
      </c>
      <c r="D384" s="59">
        <f t="shared" si="191"/>
        <v>0</v>
      </c>
      <c r="E384" s="60">
        <v>0</v>
      </c>
      <c r="F384" s="60">
        <v>0</v>
      </c>
      <c r="G384" s="60">
        <v>0</v>
      </c>
      <c r="H384" s="60">
        <v>0</v>
      </c>
      <c r="I384" s="60">
        <v>0</v>
      </c>
      <c r="J384" s="60">
        <v>0</v>
      </c>
      <c r="K384" s="60">
        <v>0</v>
      </c>
      <c r="L384" s="60">
        <v>0</v>
      </c>
      <c r="M384" s="60">
        <v>0</v>
      </c>
      <c r="N384" s="60">
        <v>0</v>
      </c>
      <c r="O384" s="60">
        <v>0</v>
      </c>
      <c r="P384" s="60">
        <v>0</v>
      </c>
      <c r="Q384" s="60">
        <v>0</v>
      </c>
      <c r="R384" s="60">
        <v>0</v>
      </c>
      <c r="S384" s="60">
        <v>0</v>
      </c>
      <c r="T384" s="60">
        <v>0</v>
      </c>
      <c r="U384" s="175"/>
    </row>
    <row r="385" spans="1:21" ht="22.5" customHeight="1" x14ac:dyDescent="0.25">
      <c r="A385" s="153" t="s">
        <v>115</v>
      </c>
      <c r="B385" s="154" t="s">
        <v>111</v>
      </c>
      <c r="C385" s="91" t="s">
        <v>4</v>
      </c>
      <c r="D385" s="59">
        <f>E385+F385+G385+H385+I385+J385+K385+L385+M385+N385+O385+P385+Q385+R385+S385+T385</f>
        <v>693</v>
      </c>
      <c r="E385" s="60">
        <f>E386+E387+E388+E389</f>
        <v>0</v>
      </c>
      <c r="F385" s="60">
        <f t="shared" ref="F385:T385" si="215">F386+F387+F388+F389</f>
        <v>0</v>
      </c>
      <c r="G385" s="60">
        <f t="shared" si="215"/>
        <v>0</v>
      </c>
      <c r="H385" s="60">
        <f t="shared" si="215"/>
        <v>0</v>
      </c>
      <c r="I385" s="60">
        <f t="shared" si="215"/>
        <v>0</v>
      </c>
      <c r="J385" s="60">
        <f t="shared" si="215"/>
        <v>693</v>
      </c>
      <c r="K385" s="60">
        <f t="shared" si="215"/>
        <v>0</v>
      </c>
      <c r="L385" s="60">
        <f t="shared" si="215"/>
        <v>0</v>
      </c>
      <c r="M385" s="60">
        <f t="shared" si="215"/>
        <v>0</v>
      </c>
      <c r="N385" s="60">
        <f t="shared" si="215"/>
        <v>0</v>
      </c>
      <c r="O385" s="60">
        <f t="shared" si="215"/>
        <v>0</v>
      </c>
      <c r="P385" s="60">
        <f t="shared" si="215"/>
        <v>0</v>
      </c>
      <c r="Q385" s="60">
        <f t="shared" si="215"/>
        <v>0</v>
      </c>
      <c r="R385" s="60">
        <f t="shared" si="215"/>
        <v>0</v>
      </c>
      <c r="S385" s="60">
        <f t="shared" si="215"/>
        <v>0</v>
      </c>
      <c r="T385" s="60">
        <f t="shared" si="215"/>
        <v>0</v>
      </c>
      <c r="U385" s="175"/>
    </row>
    <row r="386" spans="1:21" ht="22.5" customHeight="1" x14ac:dyDescent="0.25">
      <c r="A386" s="153"/>
      <c r="B386" s="154"/>
      <c r="C386" s="91" t="s">
        <v>5</v>
      </c>
      <c r="D386" s="59">
        <f t="shared" si="191"/>
        <v>0</v>
      </c>
      <c r="E386" s="60">
        <v>0</v>
      </c>
      <c r="F386" s="60">
        <v>0</v>
      </c>
      <c r="G386" s="60">
        <v>0</v>
      </c>
      <c r="H386" s="60">
        <v>0</v>
      </c>
      <c r="I386" s="60">
        <v>0</v>
      </c>
      <c r="J386" s="60">
        <v>0</v>
      </c>
      <c r="K386" s="60">
        <v>0</v>
      </c>
      <c r="L386" s="60">
        <v>0</v>
      </c>
      <c r="M386" s="60">
        <v>0</v>
      </c>
      <c r="N386" s="60">
        <v>0</v>
      </c>
      <c r="O386" s="60">
        <v>0</v>
      </c>
      <c r="P386" s="60">
        <v>0</v>
      </c>
      <c r="Q386" s="60">
        <v>0</v>
      </c>
      <c r="R386" s="60">
        <v>0</v>
      </c>
      <c r="S386" s="60">
        <v>0</v>
      </c>
      <c r="T386" s="60">
        <v>0</v>
      </c>
      <c r="U386" s="175"/>
    </row>
    <row r="387" spans="1:21" ht="22.5" customHeight="1" x14ac:dyDescent="0.25">
      <c r="A387" s="153"/>
      <c r="B387" s="154"/>
      <c r="C387" s="91" t="s">
        <v>6</v>
      </c>
      <c r="D387" s="59">
        <f>E387+F387+G387+H387+I387+J387+K387+L387+M387+N387+O387+P387+Q387+R387+S387+T387</f>
        <v>0</v>
      </c>
      <c r="E387" s="60">
        <v>0</v>
      </c>
      <c r="F387" s="60">
        <v>0</v>
      </c>
      <c r="G387" s="60">
        <v>0</v>
      </c>
      <c r="H387" s="60">
        <v>0</v>
      </c>
      <c r="I387" s="60">
        <v>0</v>
      </c>
      <c r="J387" s="60">
        <v>0</v>
      </c>
      <c r="K387" s="60">
        <v>0</v>
      </c>
      <c r="L387" s="60">
        <v>0</v>
      </c>
      <c r="M387" s="60">
        <v>0</v>
      </c>
      <c r="N387" s="60">
        <v>0</v>
      </c>
      <c r="O387" s="60">
        <v>0</v>
      </c>
      <c r="P387" s="60">
        <v>0</v>
      </c>
      <c r="Q387" s="60">
        <v>0</v>
      </c>
      <c r="R387" s="60">
        <v>0</v>
      </c>
      <c r="S387" s="60">
        <v>0</v>
      </c>
      <c r="T387" s="60">
        <v>0</v>
      </c>
      <c r="U387" s="175"/>
    </row>
    <row r="388" spans="1:21" ht="22.5" customHeight="1" x14ac:dyDescent="0.25">
      <c r="A388" s="153"/>
      <c r="B388" s="154"/>
      <c r="C388" s="91" t="s">
        <v>7</v>
      </c>
      <c r="D388" s="59">
        <f t="shared" si="191"/>
        <v>693</v>
      </c>
      <c r="E388" s="60">
        <v>0</v>
      </c>
      <c r="F388" s="60">
        <v>0</v>
      </c>
      <c r="G388" s="60">
        <v>0</v>
      </c>
      <c r="H388" s="60">
        <v>0</v>
      </c>
      <c r="I388" s="60">
        <v>0</v>
      </c>
      <c r="J388" s="60">
        <v>693</v>
      </c>
      <c r="K388" s="60">
        <v>0</v>
      </c>
      <c r="L388" s="60">
        <v>0</v>
      </c>
      <c r="M388" s="60">
        <v>0</v>
      </c>
      <c r="N388" s="60">
        <v>0</v>
      </c>
      <c r="O388" s="60">
        <v>0</v>
      </c>
      <c r="P388" s="60">
        <v>0</v>
      </c>
      <c r="Q388" s="60">
        <v>0</v>
      </c>
      <c r="R388" s="60">
        <v>0</v>
      </c>
      <c r="S388" s="60">
        <v>0</v>
      </c>
      <c r="T388" s="60">
        <v>0</v>
      </c>
      <c r="U388" s="175"/>
    </row>
    <row r="389" spans="1:21" ht="22.5" customHeight="1" x14ac:dyDescent="0.25">
      <c r="A389" s="153"/>
      <c r="B389" s="154"/>
      <c r="C389" s="91" t="s">
        <v>8</v>
      </c>
      <c r="D389" s="59">
        <f t="shared" si="191"/>
        <v>0</v>
      </c>
      <c r="E389" s="60">
        <v>0</v>
      </c>
      <c r="F389" s="60">
        <v>0</v>
      </c>
      <c r="G389" s="60">
        <v>0</v>
      </c>
      <c r="H389" s="60">
        <v>0</v>
      </c>
      <c r="I389" s="60">
        <v>0</v>
      </c>
      <c r="J389" s="60">
        <v>0</v>
      </c>
      <c r="K389" s="60">
        <v>0</v>
      </c>
      <c r="L389" s="60">
        <v>0</v>
      </c>
      <c r="M389" s="60">
        <v>0</v>
      </c>
      <c r="N389" s="60">
        <v>0</v>
      </c>
      <c r="O389" s="60">
        <v>0</v>
      </c>
      <c r="P389" s="60">
        <v>0</v>
      </c>
      <c r="Q389" s="60">
        <v>0</v>
      </c>
      <c r="R389" s="60">
        <v>0</v>
      </c>
      <c r="S389" s="60">
        <v>0</v>
      </c>
      <c r="T389" s="60">
        <v>0</v>
      </c>
      <c r="U389" s="175"/>
    </row>
    <row r="390" spans="1:21" ht="22.5" customHeight="1" x14ac:dyDescent="0.25">
      <c r="A390" s="144" t="s">
        <v>253</v>
      </c>
      <c r="B390" s="147" t="s">
        <v>254</v>
      </c>
      <c r="C390" s="91" t="s">
        <v>4</v>
      </c>
      <c r="D390" s="59">
        <f t="shared" si="191"/>
        <v>4825.5230000000001</v>
      </c>
      <c r="E390" s="60">
        <f t="shared" ref="E390:N390" si="216">E391+E392+E393+E394</f>
        <v>0</v>
      </c>
      <c r="F390" s="60">
        <f t="shared" si="216"/>
        <v>0</v>
      </c>
      <c r="G390" s="60">
        <f t="shared" si="216"/>
        <v>0</v>
      </c>
      <c r="H390" s="60">
        <f t="shared" si="216"/>
        <v>0</v>
      </c>
      <c r="I390" s="60">
        <f t="shared" si="216"/>
        <v>0</v>
      </c>
      <c r="J390" s="60">
        <f t="shared" si="216"/>
        <v>0</v>
      </c>
      <c r="K390" s="60">
        <f t="shared" si="216"/>
        <v>39.4</v>
      </c>
      <c r="L390" s="60">
        <f t="shared" si="216"/>
        <v>2393.3130000000001</v>
      </c>
      <c r="M390" s="60">
        <f t="shared" si="216"/>
        <v>2392.81</v>
      </c>
      <c r="N390" s="60">
        <f t="shared" si="216"/>
        <v>0</v>
      </c>
      <c r="O390" s="60">
        <f t="shared" ref="O390:T390" si="217">O391+O392+O393+O394</f>
        <v>0</v>
      </c>
      <c r="P390" s="60">
        <f t="shared" si="217"/>
        <v>0</v>
      </c>
      <c r="Q390" s="60">
        <f t="shared" si="217"/>
        <v>0</v>
      </c>
      <c r="R390" s="60">
        <f t="shared" si="217"/>
        <v>0</v>
      </c>
      <c r="S390" s="60">
        <f t="shared" si="217"/>
        <v>0</v>
      </c>
      <c r="T390" s="60">
        <f t="shared" si="217"/>
        <v>0</v>
      </c>
      <c r="U390" s="175"/>
    </row>
    <row r="391" spans="1:21" ht="22.5" customHeight="1" x14ac:dyDescent="0.25">
      <c r="A391" s="145"/>
      <c r="B391" s="148"/>
      <c r="C391" s="91" t="s">
        <v>5</v>
      </c>
      <c r="D391" s="59">
        <f t="shared" si="191"/>
        <v>0</v>
      </c>
      <c r="E391" s="60">
        <v>0</v>
      </c>
      <c r="F391" s="60">
        <v>0</v>
      </c>
      <c r="G391" s="60">
        <v>0</v>
      </c>
      <c r="H391" s="60">
        <v>0</v>
      </c>
      <c r="I391" s="60">
        <v>0</v>
      </c>
      <c r="J391" s="60">
        <v>0</v>
      </c>
      <c r="K391" s="60">
        <v>0</v>
      </c>
      <c r="L391" s="60">
        <v>0</v>
      </c>
      <c r="M391" s="60">
        <v>0</v>
      </c>
      <c r="N391" s="60">
        <v>0</v>
      </c>
      <c r="O391" s="60">
        <v>0</v>
      </c>
      <c r="P391" s="60">
        <v>0</v>
      </c>
      <c r="Q391" s="60">
        <v>0</v>
      </c>
      <c r="R391" s="60">
        <v>0</v>
      </c>
      <c r="S391" s="60">
        <v>0</v>
      </c>
      <c r="T391" s="60">
        <v>0</v>
      </c>
      <c r="U391" s="175"/>
    </row>
    <row r="392" spans="1:21" ht="22.5" customHeight="1" x14ac:dyDescent="0.25">
      <c r="A392" s="145"/>
      <c r="B392" s="148"/>
      <c r="C392" s="91" t="s">
        <v>6</v>
      </c>
      <c r="D392" s="59">
        <f t="shared" si="191"/>
        <v>0</v>
      </c>
      <c r="E392" s="60">
        <v>0</v>
      </c>
      <c r="F392" s="60">
        <v>0</v>
      </c>
      <c r="G392" s="60">
        <v>0</v>
      </c>
      <c r="H392" s="60">
        <v>0</v>
      </c>
      <c r="I392" s="60">
        <v>0</v>
      </c>
      <c r="J392" s="60">
        <v>0</v>
      </c>
      <c r="K392" s="60">
        <v>0</v>
      </c>
      <c r="L392" s="60">
        <v>0</v>
      </c>
      <c r="M392" s="60">
        <v>0</v>
      </c>
      <c r="N392" s="60">
        <v>0</v>
      </c>
      <c r="O392" s="60">
        <v>0</v>
      </c>
      <c r="P392" s="60">
        <v>0</v>
      </c>
      <c r="Q392" s="60">
        <v>0</v>
      </c>
      <c r="R392" s="60">
        <v>0</v>
      </c>
      <c r="S392" s="60">
        <v>0</v>
      </c>
      <c r="T392" s="60">
        <v>0</v>
      </c>
      <c r="U392" s="175"/>
    </row>
    <row r="393" spans="1:21" ht="22.5" customHeight="1" x14ac:dyDescent="0.25">
      <c r="A393" s="145"/>
      <c r="B393" s="148"/>
      <c r="C393" s="91" t="s">
        <v>7</v>
      </c>
      <c r="D393" s="59">
        <f t="shared" si="191"/>
        <v>4825.5230000000001</v>
      </c>
      <c r="E393" s="60">
        <v>0</v>
      </c>
      <c r="F393" s="60">
        <v>0</v>
      </c>
      <c r="G393" s="60">
        <v>0</v>
      </c>
      <c r="H393" s="60">
        <v>0</v>
      </c>
      <c r="I393" s="60">
        <v>0</v>
      </c>
      <c r="J393" s="60">
        <v>0</v>
      </c>
      <c r="K393" s="60">
        <v>39.4</v>
      </c>
      <c r="L393" s="60">
        <v>2393.3130000000001</v>
      </c>
      <c r="M393" s="60">
        <v>2392.81</v>
      </c>
      <c r="N393" s="60">
        <v>0</v>
      </c>
      <c r="O393" s="60">
        <v>0</v>
      </c>
      <c r="P393" s="60">
        <v>0</v>
      </c>
      <c r="Q393" s="60">
        <v>0</v>
      </c>
      <c r="R393" s="60">
        <v>0</v>
      </c>
      <c r="S393" s="60">
        <v>0</v>
      </c>
      <c r="T393" s="60">
        <v>0</v>
      </c>
      <c r="U393" s="175"/>
    </row>
    <row r="394" spans="1:21" ht="22.5" customHeight="1" x14ac:dyDescent="0.25">
      <c r="A394" s="146"/>
      <c r="B394" s="149"/>
      <c r="C394" s="91" t="s">
        <v>8</v>
      </c>
      <c r="D394" s="59">
        <f t="shared" si="191"/>
        <v>0</v>
      </c>
      <c r="E394" s="60">
        <v>0</v>
      </c>
      <c r="F394" s="60">
        <v>0</v>
      </c>
      <c r="G394" s="60">
        <v>0</v>
      </c>
      <c r="H394" s="60">
        <v>0</v>
      </c>
      <c r="I394" s="60">
        <v>0</v>
      </c>
      <c r="J394" s="60">
        <v>0</v>
      </c>
      <c r="K394" s="60">
        <v>0</v>
      </c>
      <c r="L394" s="60">
        <v>0</v>
      </c>
      <c r="M394" s="60">
        <v>0</v>
      </c>
      <c r="N394" s="60">
        <v>0</v>
      </c>
      <c r="O394" s="60">
        <v>0</v>
      </c>
      <c r="P394" s="60">
        <v>0</v>
      </c>
      <c r="Q394" s="60">
        <v>0</v>
      </c>
      <c r="R394" s="60">
        <v>0</v>
      </c>
      <c r="S394" s="60">
        <v>0</v>
      </c>
      <c r="T394" s="60">
        <v>0</v>
      </c>
      <c r="U394" s="175"/>
    </row>
    <row r="395" spans="1:21" s="1" customFormat="1" ht="22.5" customHeight="1" x14ac:dyDescent="0.25">
      <c r="A395" s="155" t="s">
        <v>233</v>
      </c>
      <c r="B395" s="150" t="s">
        <v>247</v>
      </c>
      <c r="C395" s="90" t="s">
        <v>4</v>
      </c>
      <c r="D395" s="59">
        <f t="shared" si="191"/>
        <v>336.8</v>
      </c>
      <c r="E395" s="59">
        <f>E396+E397+E398+E399</f>
        <v>0</v>
      </c>
      <c r="F395" s="59">
        <f t="shared" ref="F395:T395" si="218">F396+F397+F398+F399</f>
        <v>0</v>
      </c>
      <c r="G395" s="59">
        <f t="shared" si="218"/>
        <v>0</v>
      </c>
      <c r="H395" s="59">
        <f t="shared" si="218"/>
        <v>0</v>
      </c>
      <c r="I395" s="59">
        <f t="shared" si="218"/>
        <v>0</v>
      </c>
      <c r="J395" s="59">
        <f t="shared" si="218"/>
        <v>0</v>
      </c>
      <c r="K395" s="59">
        <f t="shared" si="218"/>
        <v>336.8</v>
      </c>
      <c r="L395" s="59">
        <f t="shared" si="218"/>
        <v>0</v>
      </c>
      <c r="M395" s="59">
        <f t="shared" si="218"/>
        <v>0</v>
      </c>
      <c r="N395" s="59">
        <f t="shared" si="218"/>
        <v>0</v>
      </c>
      <c r="O395" s="59">
        <f t="shared" si="218"/>
        <v>0</v>
      </c>
      <c r="P395" s="59">
        <f t="shared" si="218"/>
        <v>0</v>
      </c>
      <c r="Q395" s="59">
        <f t="shared" si="218"/>
        <v>0</v>
      </c>
      <c r="R395" s="59">
        <f t="shared" si="218"/>
        <v>0</v>
      </c>
      <c r="S395" s="59">
        <f t="shared" si="218"/>
        <v>0</v>
      </c>
      <c r="T395" s="59">
        <f t="shared" si="218"/>
        <v>0</v>
      </c>
      <c r="U395" s="175"/>
    </row>
    <row r="396" spans="1:21" s="1" customFormat="1" ht="22.5" customHeight="1" x14ac:dyDescent="0.25">
      <c r="A396" s="156"/>
      <c r="B396" s="151"/>
      <c r="C396" s="90" t="s">
        <v>5</v>
      </c>
      <c r="D396" s="59">
        <f t="shared" si="191"/>
        <v>0</v>
      </c>
      <c r="E396" s="59">
        <f>E401</f>
        <v>0</v>
      </c>
      <c r="F396" s="59">
        <f t="shared" ref="F396:T396" si="219">F401</f>
        <v>0</v>
      </c>
      <c r="G396" s="59">
        <f t="shared" si="219"/>
        <v>0</v>
      </c>
      <c r="H396" s="59">
        <f t="shared" si="219"/>
        <v>0</v>
      </c>
      <c r="I396" s="59">
        <f t="shared" si="219"/>
        <v>0</v>
      </c>
      <c r="J396" s="59">
        <f t="shared" si="219"/>
        <v>0</v>
      </c>
      <c r="K396" s="59">
        <f t="shared" si="219"/>
        <v>0</v>
      </c>
      <c r="L396" s="59">
        <f t="shared" si="219"/>
        <v>0</v>
      </c>
      <c r="M396" s="59">
        <f t="shared" si="219"/>
        <v>0</v>
      </c>
      <c r="N396" s="59">
        <f t="shared" si="219"/>
        <v>0</v>
      </c>
      <c r="O396" s="59">
        <f t="shared" si="219"/>
        <v>0</v>
      </c>
      <c r="P396" s="59">
        <f t="shared" si="219"/>
        <v>0</v>
      </c>
      <c r="Q396" s="59">
        <f t="shared" si="219"/>
        <v>0</v>
      </c>
      <c r="R396" s="59">
        <f t="shared" si="219"/>
        <v>0</v>
      </c>
      <c r="S396" s="59">
        <f t="shared" si="219"/>
        <v>0</v>
      </c>
      <c r="T396" s="59">
        <f t="shared" si="219"/>
        <v>0</v>
      </c>
      <c r="U396" s="175"/>
    </row>
    <row r="397" spans="1:21" s="1" customFormat="1" ht="22.5" customHeight="1" x14ac:dyDescent="0.25">
      <c r="A397" s="156"/>
      <c r="B397" s="151"/>
      <c r="C397" s="90" t="s">
        <v>6</v>
      </c>
      <c r="D397" s="59">
        <f t="shared" si="191"/>
        <v>0</v>
      </c>
      <c r="E397" s="59">
        <f>E402</f>
        <v>0</v>
      </c>
      <c r="F397" s="59">
        <f t="shared" ref="F397:T397" si="220">F402</f>
        <v>0</v>
      </c>
      <c r="G397" s="59">
        <f t="shared" si="220"/>
        <v>0</v>
      </c>
      <c r="H397" s="59">
        <f t="shared" si="220"/>
        <v>0</v>
      </c>
      <c r="I397" s="59">
        <f t="shared" si="220"/>
        <v>0</v>
      </c>
      <c r="J397" s="59">
        <f t="shared" si="220"/>
        <v>0</v>
      </c>
      <c r="K397" s="59">
        <f t="shared" si="220"/>
        <v>0</v>
      </c>
      <c r="L397" s="59">
        <f t="shared" si="220"/>
        <v>0</v>
      </c>
      <c r="M397" s="59">
        <f t="shared" si="220"/>
        <v>0</v>
      </c>
      <c r="N397" s="59">
        <f t="shared" si="220"/>
        <v>0</v>
      </c>
      <c r="O397" s="59">
        <f t="shared" si="220"/>
        <v>0</v>
      </c>
      <c r="P397" s="59">
        <f t="shared" si="220"/>
        <v>0</v>
      </c>
      <c r="Q397" s="59">
        <f t="shared" si="220"/>
        <v>0</v>
      </c>
      <c r="R397" s="59">
        <f t="shared" si="220"/>
        <v>0</v>
      </c>
      <c r="S397" s="59">
        <f t="shared" si="220"/>
        <v>0</v>
      </c>
      <c r="T397" s="59">
        <f t="shared" si="220"/>
        <v>0</v>
      </c>
      <c r="U397" s="175"/>
    </row>
    <row r="398" spans="1:21" s="1" customFormat="1" ht="22.5" customHeight="1" x14ac:dyDescent="0.25">
      <c r="A398" s="156"/>
      <c r="B398" s="151"/>
      <c r="C398" s="90" t="s">
        <v>7</v>
      </c>
      <c r="D398" s="59">
        <f t="shared" si="191"/>
        <v>336.8</v>
      </c>
      <c r="E398" s="59">
        <f>E403</f>
        <v>0</v>
      </c>
      <c r="F398" s="59">
        <f t="shared" ref="F398:T398" si="221">F403</f>
        <v>0</v>
      </c>
      <c r="G398" s="59">
        <f t="shared" si="221"/>
        <v>0</v>
      </c>
      <c r="H398" s="59">
        <f t="shared" si="221"/>
        <v>0</v>
      </c>
      <c r="I398" s="59">
        <f t="shared" si="221"/>
        <v>0</v>
      </c>
      <c r="J398" s="59">
        <f t="shared" si="221"/>
        <v>0</v>
      </c>
      <c r="K398" s="59">
        <f t="shared" si="221"/>
        <v>336.8</v>
      </c>
      <c r="L398" s="59">
        <f t="shared" si="221"/>
        <v>0</v>
      </c>
      <c r="M398" s="59">
        <f t="shared" si="221"/>
        <v>0</v>
      </c>
      <c r="N398" s="59">
        <f t="shared" si="221"/>
        <v>0</v>
      </c>
      <c r="O398" s="59">
        <f t="shared" si="221"/>
        <v>0</v>
      </c>
      <c r="P398" s="59">
        <f t="shared" si="221"/>
        <v>0</v>
      </c>
      <c r="Q398" s="59">
        <f t="shared" si="221"/>
        <v>0</v>
      </c>
      <c r="R398" s="59">
        <f t="shared" si="221"/>
        <v>0</v>
      </c>
      <c r="S398" s="59">
        <f t="shared" si="221"/>
        <v>0</v>
      </c>
      <c r="T398" s="59">
        <f t="shared" si="221"/>
        <v>0</v>
      </c>
      <c r="U398" s="175"/>
    </row>
    <row r="399" spans="1:21" s="1" customFormat="1" ht="22.5" customHeight="1" x14ac:dyDescent="0.25">
      <c r="A399" s="157"/>
      <c r="B399" s="152"/>
      <c r="C399" s="90" t="s">
        <v>8</v>
      </c>
      <c r="D399" s="59">
        <f t="shared" si="191"/>
        <v>0</v>
      </c>
      <c r="E399" s="59">
        <f>E404</f>
        <v>0</v>
      </c>
      <c r="F399" s="59">
        <f t="shared" ref="F399:T399" si="222">F404</f>
        <v>0</v>
      </c>
      <c r="G399" s="59">
        <f t="shared" si="222"/>
        <v>0</v>
      </c>
      <c r="H399" s="59">
        <f t="shared" si="222"/>
        <v>0</v>
      </c>
      <c r="I399" s="59">
        <f t="shared" si="222"/>
        <v>0</v>
      </c>
      <c r="J399" s="59">
        <f t="shared" si="222"/>
        <v>0</v>
      </c>
      <c r="K399" s="59">
        <f t="shared" si="222"/>
        <v>0</v>
      </c>
      <c r="L399" s="59">
        <f t="shared" si="222"/>
        <v>0</v>
      </c>
      <c r="M399" s="59">
        <f t="shared" si="222"/>
        <v>0</v>
      </c>
      <c r="N399" s="59">
        <f t="shared" si="222"/>
        <v>0</v>
      </c>
      <c r="O399" s="59">
        <f t="shared" si="222"/>
        <v>0</v>
      </c>
      <c r="P399" s="59">
        <f t="shared" si="222"/>
        <v>0</v>
      </c>
      <c r="Q399" s="59">
        <f t="shared" si="222"/>
        <v>0</v>
      </c>
      <c r="R399" s="59">
        <f t="shared" si="222"/>
        <v>0</v>
      </c>
      <c r="S399" s="59">
        <f t="shared" si="222"/>
        <v>0</v>
      </c>
      <c r="T399" s="59">
        <f t="shared" si="222"/>
        <v>0</v>
      </c>
      <c r="U399" s="176"/>
    </row>
    <row r="400" spans="1:21" ht="22.5" customHeight="1" x14ac:dyDescent="0.25">
      <c r="A400" s="153" t="s">
        <v>245</v>
      </c>
      <c r="B400" s="154" t="s">
        <v>133</v>
      </c>
      <c r="C400" s="91" t="s">
        <v>4</v>
      </c>
      <c r="D400" s="59">
        <f t="shared" si="191"/>
        <v>336.8</v>
      </c>
      <c r="E400" s="60">
        <v>0</v>
      </c>
      <c r="F400" s="60">
        <v>0</v>
      </c>
      <c r="G400" s="60">
        <v>0</v>
      </c>
      <c r="H400" s="60">
        <v>0</v>
      </c>
      <c r="I400" s="60">
        <v>0</v>
      </c>
      <c r="J400" s="60">
        <f>SUM(J401:J404)</f>
        <v>0</v>
      </c>
      <c r="K400" s="60">
        <v>336.8</v>
      </c>
      <c r="L400" s="60">
        <v>0</v>
      </c>
      <c r="M400" s="60">
        <f>M401+M402+M403+M404</f>
        <v>0</v>
      </c>
      <c r="N400" s="60">
        <f t="shared" ref="N400:T400" si="223">N401+N402+N403+N404</f>
        <v>0</v>
      </c>
      <c r="O400" s="60">
        <f t="shared" si="223"/>
        <v>0</v>
      </c>
      <c r="P400" s="60">
        <f t="shared" si="223"/>
        <v>0</v>
      </c>
      <c r="Q400" s="60">
        <f t="shared" si="223"/>
        <v>0</v>
      </c>
      <c r="R400" s="60">
        <f t="shared" si="223"/>
        <v>0</v>
      </c>
      <c r="S400" s="60">
        <f t="shared" si="223"/>
        <v>0</v>
      </c>
      <c r="T400" s="60">
        <f t="shared" si="223"/>
        <v>0</v>
      </c>
      <c r="U400" s="187" t="s">
        <v>246</v>
      </c>
    </row>
    <row r="401" spans="1:21" ht="22.5" customHeight="1" x14ac:dyDescent="0.25">
      <c r="A401" s="153"/>
      <c r="B401" s="154"/>
      <c r="C401" s="91" t="s">
        <v>5</v>
      </c>
      <c r="D401" s="59">
        <f t="shared" si="191"/>
        <v>0</v>
      </c>
      <c r="E401" s="60">
        <v>0</v>
      </c>
      <c r="F401" s="60">
        <v>0</v>
      </c>
      <c r="G401" s="60">
        <v>0</v>
      </c>
      <c r="H401" s="60">
        <v>0</v>
      </c>
      <c r="I401" s="60">
        <v>0</v>
      </c>
      <c r="J401" s="60">
        <v>0</v>
      </c>
      <c r="K401" s="60">
        <v>0</v>
      </c>
      <c r="L401" s="60">
        <v>0</v>
      </c>
      <c r="M401" s="60">
        <v>0</v>
      </c>
      <c r="N401" s="60">
        <v>0</v>
      </c>
      <c r="O401" s="60">
        <v>0</v>
      </c>
      <c r="P401" s="60">
        <v>0</v>
      </c>
      <c r="Q401" s="60">
        <v>0</v>
      </c>
      <c r="R401" s="60">
        <v>0</v>
      </c>
      <c r="S401" s="60">
        <v>0</v>
      </c>
      <c r="T401" s="60">
        <v>0</v>
      </c>
      <c r="U401" s="187"/>
    </row>
    <row r="402" spans="1:21" ht="22.5" customHeight="1" x14ac:dyDescent="0.25">
      <c r="A402" s="153"/>
      <c r="B402" s="154"/>
      <c r="C402" s="91" t="s">
        <v>6</v>
      </c>
      <c r="D402" s="59">
        <f t="shared" si="191"/>
        <v>0</v>
      </c>
      <c r="E402" s="60">
        <v>0</v>
      </c>
      <c r="F402" s="60">
        <v>0</v>
      </c>
      <c r="G402" s="60">
        <v>0</v>
      </c>
      <c r="H402" s="60">
        <v>0</v>
      </c>
      <c r="I402" s="60">
        <v>0</v>
      </c>
      <c r="J402" s="60">
        <v>0</v>
      </c>
      <c r="K402" s="60">
        <v>0</v>
      </c>
      <c r="L402" s="60">
        <v>0</v>
      </c>
      <c r="M402" s="60">
        <v>0</v>
      </c>
      <c r="N402" s="60">
        <v>0</v>
      </c>
      <c r="O402" s="60">
        <v>0</v>
      </c>
      <c r="P402" s="60">
        <v>0</v>
      </c>
      <c r="Q402" s="60">
        <v>0</v>
      </c>
      <c r="R402" s="60">
        <v>0</v>
      </c>
      <c r="S402" s="60">
        <v>0</v>
      </c>
      <c r="T402" s="60">
        <v>0</v>
      </c>
      <c r="U402" s="187"/>
    </row>
    <row r="403" spans="1:21" ht="22.5" customHeight="1" x14ac:dyDescent="0.25">
      <c r="A403" s="153"/>
      <c r="B403" s="154"/>
      <c r="C403" s="91" t="s">
        <v>7</v>
      </c>
      <c r="D403" s="59">
        <f t="shared" si="191"/>
        <v>336.8</v>
      </c>
      <c r="E403" s="60">
        <v>0</v>
      </c>
      <c r="F403" s="60">
        <v>0</v>
      </c>
      <c r="G403" s="60">
        <v>0</v>
      </c>
      <c r="H403" s="60">
        <v>0</v>
      </c>
      <c r="I403" s="60">
        <v>0</v>
      </c>
      <c r="J403" s="60">
        <v>0</v>
      </c>
      <c r="K403" s="60">
        <v>336.8</v>
      </c>
      <c r="L403" s="60">
        <v>0</v>
      </c>
      <c r="M403" s="60">
        <v>0</v>
      </c>
      <c r="N403" s="60">
        <v>0</v>
      </c>
      <c r="O403" s="60">
        <v>0</v>
      </c>
      <c r="P403" s="60">
        <v>0</v>
      </c>
      <c r="Q403" s="60">
        <v>0</v>
      </c>
      <c r="R403" s="60">
        <v>0</v>
      </c>
      <c r="S403" s="60">
        <v>0</v>
      </c>
      <c r="T403" s="60">
        <v>0</v>
      </c>
      <c r="U403" s="187"/>
    </row>
    <row r="404" spans="1:21" ht="22.5" customHeight="1" x14ac:dyDescent="0.25">
      <c r="A404" s="153"/>
      <c r="B404" s="154"/>
      <c r="C404" s="91" t="s">
        <v>8</v>
      </c>
      <c r="D404" s="59">
        <f t="shared" si="191"/>
        <v>0</v>
      </c>
      <c r="E404" s="60">
        <v>0</v>
      </c>
      <c r="F404" s="60">
        <v>0</v>
      </c>
      <c r="G404" s="60">
        <v>0</v>
      </c>
      <c r="H404" s="60">
        <v>0</v>
      </c>
      <c r="I404" s="60">
        <v>0</v>
      </c>
      <c r="J404" s="60">
        <v>0</v>
      </c>
      <c r="K404" s="60">
        <v>0</v>
      </c>
      <c r="L404" s="60">
        <v>0</v>
      </c>
      <c r="M404" s="60">
        <v>0</v>
      </c>
      <c r="N404" s="60">
        <v>0</v>
      </c>
      <c r="O404" s="60">
        <v>0</v>
      </c>
      <c r="P404" s="60">
        <v>0</v>
      </c>
      <c r="Q404" s="60">
        <v>0</v>
      </c>
      <c r="R404" s="60">
        <v>0</v>
      </c>
      <c r="S404" s="60">
        <v>0</v>
      </c>
      <c r="T404" s="60">
        <v>0</v>
      </c>
      <c r="U404" s="187"/>
    </row>
    <row r="405" spans="1:21" ht="27.75" customHeight="1" x14ac:dyDescent="0.25">
      <c r="A405" s="180" t="s">
        <v>398</v>
      </c>
      <c r="B405" s="178" t="s">
        <v>400</v>
      </c>
      <c r="C405" s="97" t="s">
        <v>4</v>
      </c>
      <c r="D405" s="62">
        <f>D406+D407+D408+D409</f>
        <v>896.6</v>
      </c>
      <c r="E405" s="60">
        <v>0</v>
      </c>
      <c r="F405" s="60">
        <v>0</v>
      </c>
      <c r="G405" s="60">
        <v>0</v>
      </c>
      <c r="H405" s="60">
        <v>0</v>
      </c>
      <c r="I405" s="60">
        <v>0</v>
      </c>
      <c r="J405" s="60">
        <v>0</v>
      </c>
      <c r="K405" s="60">
        <v>0</v>
      </c>
      <c r="L405" s="60">
        <v>0</v>
      </c>
      <c r="M405" s="60">
        <v>0</v>
      </c>
      <c r="N405" s="105">
        <f>N408+N406+N407+N409</f>
        <v>896.6</v>
      </c>
      <c r="O405" s="60">
        <v>0</v>
      </c>
      <c r="P405" s="60">
        <v>0</v>
      </c>
      <c r="Q405" s="60">
        <v>0</v>
      </c>
      <c r="R405" s="60">
        <v>0</v>
      </c>
      <c r="S405" s="60">
        <v>0</v>
      </c>
      <c r="T405" s="60">
        <v>0</v>
      </c>
      <c r="U405" s="183" t="s">
        <v>402</v>
      </c>
    </row>
    <row r="406" spans="1:21" ht="22.5" customHeight="1" x14ac:dyDescent="0.25">
      <c r="A406" s="181"/>
      <c r="B406" s="179"/>
      <c r="C406" s="90" t="s">
        <v>5</v>
      </c>
      <c r="D406" s="62">
        <f>D411</f>
        <v>0</v>
      </c>
      <c r="E406" s="60">
        <v>0</v>
      </c>
      <c r="F406" s="60">
        <v>0</v>
      </c>
      <c r="G406" s="60">
        <v>0</v>
      </c>
      <c r="H406" s="60">
        <v>0</v>
      </c>
      <c r="I406" s="60">
        <v>0</v>
      </c>
      <c r="J406" s="60">
        <v>0</v>
      </c>
      <c r="K406" s="60">
        <v>0</v>
      </c>
      <c r="L406" s="60">
        <v>0</v>
      </c>
      <c r="M406" s="60">
        <v>0</v>
      </c>
      <c r="N406" s="106">
        <v>0</v>
      </c>
      <c r="O406" s="60">
        <v>0</v>
      </c>
      <c r="P406" s="60">
        <v>0</v>
      </c>
      <c r="Q406" s="60">
        <v>0</v>
      </c>
      <c r="R406" s="60">
        <v>0</v>
      </c>
      <c r="S406" s="60">
        <v>0</v>
      </c>
      <c r="T406" s="60">
        <v>0</v>
      </c>
      <c r="U406" s="184"/>
    </row>
    <row r="407" spans="1:21" ht="22.5" customHeight="1" x14ac:dyDescent="0.25">
      <c r="A407" s="181"/>
      <c r="B407" s="179"/>
      <c r="C407" s="90" t="s">
        <v>6</v>
      </c>
      <c r="D407" s="62">
        <f>D412</f>
        <v>0</v>
      </c>
      <c r="E407" s="60">
        <v>0</v>
      </c>
      <c r="F407" s="60">
        <v>0</v>
      </c>
      <c r="G407" s="60">
        <v>0</v>
      </c>
      <c r="H407" s="60">
        <v>0</v>
      </c>
      <c r="I407" s="60">
        <v>0</v>
      </c>
      <c r="J407" s="60">
        <v>0</v>
      </c>
      <c r="K407" s="60">
        <v>0</v>
      </c>
      <c r="L407" s="60">
        <v>0</v>
      </c>
      <c r="M407" s="60">
        <v>0</v>
      </c>
      <c r="N407" s="106">
        <v>0</v>
      </c>
      <c r="O407" s="60">
        <v>0</v>
      </c>
      <c r="P407" s="60">
        <v>0</v>
      </c>
      <c r="Q407" s="60">
        <v>0</v>
      </c>
      <c r="R407" s="60">
        <v>0</v>
      </c>
      <c r="S407" s="60">
        <v>0</v>
      </c>
      <c r="T407" s="60">
        <v>0</v>
      </c>
      <c r="U407" s="184"/>
    </row>
    <row r="408" spans="1:21" ht="22.5" customHeight="1" x14ac:dyDescent="0.25">
      <c r="A408" s="181"/>
      <c r="B408" s="179"/>
      <c r="C408" s="90" t="s">
        <v>7</v>
      </c>
      <c r="D408" s="62">
        <f>D413</f>
        <v>896.6</v>
      </c>
      <c r="E408" s="60">
        <v>0</v>
      </c>
      <c r="F408" s="60">
        <v>0</v>
      </c>
      <c r="G408" s="60">
        <v>0</v>
      </c>
      <c r="H408" s="60">
        <v>0</v>
      </c>
      <c r="I408" s="60">
        <v>0</v>
      </c>
      <c r="J408" s="60">
        <v>0</v>
      </c>
      <c r="K408" s="60">
        <v>0</v>
      </c>
      <c r="L408" s="60">
        <v>0</v>
      </c>
      <c r="M408" s="60">
        <v>0</v>
      </c>
      <c r="N408" s="105">
        <f>N413</f>
        <v>896.6</v>
      </c>
      <c r="O408" s="60">
        <v>0</v>
      </c>
      <c r="P408" s="60">
        <v>0</v>
      </c>
      <c r="Q408" s="60">
        <v>0</v>
      </c>
      <c r="R408" s="60">
        <v>0</v>
      </c>
      <c r="S408" s="60">
        <v>0</v>
      </c>
      <c r="T408" s="60">
        <v>0</v>
      </c>
      <c r="U408" s="184"/>
    </row>
    <row r="409" spans="1:21" ht="22.5" customHeight="1" x14ac:dyDescent="0.25">
      <c r="A409" s="181"/>
      <c r="B409" s="179"/>
      <c r="C409" s="90" t="s">
        <v>8</v>
      </c>
      <c r="D409" s="62">
        <f>D414</f>
        <v>0</v>
      </c>
      <c r="E409" s="60">
        <v>0</v>
      </c>
      <c r="F409" s="60">
        <v>0</v>
      </c>
      <c r="G409" s="60">
        <v>0</v>
      </c>
      <c r="H409" s="60">
        <v>0</v>
      </c>
      <c r="I409" s="60">
        <v>0</v>
      </c>
      <c r="J409" s="60">
        <v>0</v>
      </c>
      <c r="K409" s="60">
        <v>0</v>
      </c>
      <c r="L409" s="60">
        <v>0</v>
      </c>
      <c r="M409" s="60">
        <v>0</v>
      </c>
      <c r="N409" s="62">
        <v>0</v>
      </c>
      <c r="O409" s="60">
        <v>0</v>
      </c>
      <c r="P409" s="60">
        <v>0</v>
      </c>
      <c r="Q409" s="60">
        <v>0</v>
      </c>
      <c r="R409" s="60">
        <v>0</v>
      </c>
      <c r="S409" s="60">
        <v>0</v>
      </c>
      <c r="T409" s="60">
        <v>0</v>
      </c>
      <c r="U409" s="184"/>
    </row>
    <row r="410" spans="1:21" ht="22.5" customHeight="1" x14ac:dyDescent="0.25">
      <c r="A410" s="182" t="s">
        <v>401</v>
      </c>
      <c r="B410" s="178" t="s">
        <v>399</v>
      </c>
      <c r="C410" s="98" t="s">
        <v>4</v>
      </c>
      <c r="D410" s="62">
        <f>D411+D412+D413+D414</f>
        <v>896.6</v>
      </c>
      <c r="E410" s="60">
        <v>0</v>
      </c>
      <c r="F410" s="60">
        <v>0</v>
      </c>
      <c r="G410" s="60">
        <v>0</v>
      </c>
      <c r="H410" s="60">
        <v>0</v>
      </c>
      <c r="I410" s="60">
        <v>0</v>
      </c>
      <c r="J410" s="60">
        <v>0</v>
      </c>
      <c r="K410" s="60">
        <v>0</v>
      </c>
      <c r="L410" s="60">
        <v>0</v>
      </c>
      <c r="M410" s="60">
        <v>0</v>
      </c>
      <c r="N410" s="107">
        <v>0</v>
      </c>
      <c r="O410" s="60">
        <v>0</v>
      </c>
      <c r="P410" s="60">
        <v>0</v>
      </c>
      <c r="Q410" s="60">
        <v>0</v>
      </c>
      <c r="R410" s="60">
        <v>0</v>
      </c>
      <c r="S410" s="60">
        <v>0</v>
      </c>
      <c r="T410" s="60">
        <v>0</v>
      </c>
      <c r="U410" s="184"/>
    </row>
    <row r="411" spans="1:21" ht="22.5" customHeight="1" x14ac:dyDescent="0.25">
      <c r="A411" s="181"/>
      <c r="B411" s="179"/>
      <c r="C411" s="98" t="s">
        <v>5</v>
      </c>
      <c r="D411" s="62">
        <f>N411</f>
        <v>0</v>
      </c>
      <c r="E411" s="60">
        <v>0</v>
      </c>
      <c r="F411" s="60">
        <v>0</v>
      </c>
      <c r="G411" s="60">
        <v>0</v>
      </c>
      <c r="H411" s="60">
        <v>0</v>
      </c>
      <c r="I411" s="60">
        <v>0</v>
      </c>
      <c r="J411" s="60">
        <v>0</v>
      </c>
      <c r="K411" s="60">
        <v>0</v>
      </c>
      <c r="L411" s="60">
        <v>0</v>
      </c>
      <c r="M411" s="60">
        <v>0</v>
      </c>
      <c r="N411" s="107">
        <v>0</v>
      </c>
      <c r="O411" s="60">
        <v>0</v>
      </c>
      <c r="P411" s="60">
        <v>0</v>
      </c>
      <c r="Q411" s="60">
        <v>0</v>
      </c>
      <c r="R411" s="60">
        <v>0</v>
      </c>
      <c r="S411" s="60">
        <v>0</v>
      </c>
      <c r="T411" s="60">
        <v>0</v>
      </c>
      <c r="U411" s="184"/>
    </row>
    <row r="412" spans="1:21" ht="22.5" customHeight="1" x14ac:dyDescent="0.25">
      <c r="A412" s="181"/>
      <c r="B412" s="179"/>
      <c r="C412" s="98" t="s">
        <v>6</v>
      </c>
      <c r="D412" s="62">
        <f>N412</f>
        <v>0</v>
      </c>
      <c r="E412" s="60">
        <v>0</v>
      </c>
      <c r="F412" s="60">
        <v>0</v>
      </c>
      <c r="G412" s="60">
        <v>0</v>
      </c>
      <c r="H412" s="60">
        <v>0</v>
      </c>
      <c r="I412" s="60">
        <v>0</v>
      </c>
      <c r="J412" s="60">
        <v>0</v>
      </c>
      <c r="K412" s="60">
        <v>0</v>
      </c>
      <c r="L412" s="60">
        <v>0</v>
      </c>
      <c r="M412" s="60">
        <v>0</v>
      </c>
      <c r="N412" s="107">
        <v>0</v>
      </c>
      <c r="O412" s="60">
        <v>0</v>
      </c>
      <c r="P412" s="60">
        <v>0</v>
      </c>
      <c r="Q412" s="60">
        <v>0</v>
      </c>
      <c r="R412" s="60">
        <v>0</v>
      </c>
      <c r="S412" s="60">
        <v>0</v>
      </c>
      <c r="T412" s="60">
        <v>0</v>
      </c>
      <c r="U412" s="184"/>
    </row>
    <row r="413" spans="1:21" ht="22.5" customHeight="1" x14ac:dyDescent="0.25">
      <c r="A413" s="181"/>
      <c r="B413" s="179"/>
      <c r="C413" s="98" t="s">
        <v>7</v>
      </c>
      <c r="D413" s="62">
        <f>N413</f>
        <v>896.6</v>
      </c>
      <c r="E413" s="60">
        <v>0</v>
      </c>
      <c r="F413" s="60">
        <v>0</v>
      </c>
      <c r="G413" s="60">
        <v>0</v>
      </c>
      <c r="H413" s="60">
        <v>0</v>
      </c>
      <c r="I413" s="60">
        <v>0</v>
      </c>
      <c r="J413" s="60">
        <v>0</v>
      </c>
      <c r="K413" s="60">
        <v>0</v>
      </c>
      <c r="L413" s="60">
        <v>0</v>
      </c>
      <c r="M413" s="60">
        <v>0</v>
      </c>
      <c r="N413" s="108">
        <v>896.6</v>
      </c>
      <c r="O413" s="60">
        <v>0</v>
      </c>
      <c r="P413" s="60">
        <v>0</v>
      </c>
      <c r="Q413" s="60">
        <v>0</v>
      </c>
      <c r="R413" s="60">
        <v>0</v>
      </c>
      <c r="S413" s="60">
        <v>0</v>
      </c>
      <c r="T413" s="60">
        <v>0</v>
      </c>
      <c r="U413" s="184"/>
    </row>
    <row r="414" spans="1:21" ht="22.5" customHeight="1" x14ac:dyDescent="0.25">
      <c r="A414" s="181"/>
      <c r="B414" s="179"/>
      <c r="C414" s="98" t="s">
        <v>8</v>
      </c>
      <c r="D414" s="62">
        <f>N414</f>
        <v>0</v>
      </c>
      <c r="E414" s="60">
        <v>0</v>
      </c>
      <c r="F414" s="60">
        <v>0</v>
      </c>
      <c r="G414" s="60">
        <v>0</v>
      </c>
      <c r="H414" s="60">
        <v>0</v>
      </c>
      <c r="I414" s="60">
        <v>0</v>
      </c>
      <c r="J414" s="60">
        <v>0</v>
      </c>
      <c r="K414" s="60">
        <v>0</v>
      </c>
      <c r="L414" s="60">
        <v>0</v>
      </c>
      <c r="M414" s="60">
        <v>0</v>
      </c>
      <c r="N414" s="107">
        <v>0</v>
      </c>
      <c r="O414" s="60">
        <v>0</v>
      </c>
      <c r="P414" s="60">
        <v>0</v>
      </c>
      <c r="Q414" s="60">
        <v>0</v>
      </c>
      <c r="R414" s="60">
        <v>0</v>
      </c>
      <c r="S414" s="60">
        <v>0</v>
      </c>
      <c r="T414" s="60">
        <v>0</v>
      </c>
      <c r="U414" s="185"/>
    </row>
    <row r="415" spans="1:21" ht="22.5" customHeight="1" x14ac:dyDescent="0.25">
      <c r="A415" s="99"/>
      <c r="B415" s="99"/>
      <c r="C415" s="99"/>
      <c r="D415" s="100"/>
      <c r="E415" s="99"/>
      <c r="F415" s="99"/>
      <c r="G415" s="101"/>
      <c r="H415" s="99"/>
      <c r="I415" s="99"/>
      <c r="J415" s="99"/>
      <c r="K415" s="99"/>
      <c r="L415" s="99"/>
      <c r="M415" s="99"/>
      <c r="N415" s="99"/>
      <c r="O415" s="99"/>
      <c r="P415" s="99"/>
      <c r="Q415" s="99"/>
      <c r="R415" s="99"/>
      <c r="S415" s="99"/>
      <c r="T415" s="99"/>
      <c r="U415" s="99"/>
    </row>
    <row r="416" spans="1:21" ht="22.5" customHeight="1" x14ac:dyDescent="0.25">
      <c r="A416" s="99"/>
      <c r="B416" s="99"/>
      <c r="C416" s="99"/>
      <c r="D416" s="100"/>
      <c r="E416" s="99"/>
      <c r="F416" s="99"/>
      <c r="G416" s="101"/>
      <c r="H416" s="99"/>
      <c r="I416" s="99"/>
      <c r="J416" s="99"/>
      <c r="K416" s="99"/>
      <c r="L416" s="99"/>
      <c r="M416" s="99"/>
      <c r="N416" s="99"/>
      <c r="O416" s="99"/>
      <c r="P416" s="99"/>
      <c r="Q416" s="99"/>
      <c r="R416" s="99"/>
      <c r="S416" s="99"/>
      <c r="T416" s="99"/>
      <c r="U416" s="99"/>
    </row>
    <row r="417" spans="1:21" ht="22.5" customHeight="1" x14ac:dyDescent="0.25">
      <c r="A417" s="99"/>
      <c r="B417" s="99"/>
      <c r="C417" s="99"/>
      <c r="D417" s="100"/>
      <c r="E417" s="99"/>
      <c r="F417" s="99"/>
      <c r="G417" s="101"/>
      <c r="H417" s="99"/>
      <c r="I417" s="99"/>
      <c r="J417" s="99"/>
      <c r="K417" s="99"/>
      <c r="L417" s="99"/>
      <c r="M417" s="99"/>
      <c r="N417" s="99"/>
      <c r="O417" s="99"/>
      <c r="P417" s="99"/>
      <c r="Q417" s="99"/>
      <c r="R417" s="99"/>
      <c r="S417" s="99"/>
      <c r="T417" s="99"/>
      <c r="U417" s="99"/>
    </row>
    <row r="418" spans="1:21" ht="22.5" customHeight="1" x14ac:dyDescent="0.25">
      <c r="A418" s="99"/>
      <c r="B418" s="99"/>
      <c r="C418" s="99"/>
      <c r="D418" s="100"/>
      <c r="E418" s="99"/>
      <c r="F418" s="99"/>
      <c r="G418" s="101"/>
      <c r="H418" s="99"/>
      <c r="I418" s="99"/>
      <c r="J418" s="99"/>
      <c r="K418" s="99"/>
      <c r="L418" s="99"/>
      <c r="M418" s="99"/>
      <c r="N418" s="99"/>
      <c r="O418" s="99"/>
      <c r="P418" s="99"/>
      <c r="Q418" s="99"/>
      <c r="R418" s="99"/>
      <c r="S418" s="99"/>
      <c r="T418" s="99"/>
      <c r="U418" s="99"/>
    </row>
    <row r="419" spans="1:21" ht="22.5" customHeight="1" x14ac:dyDescent="0.25">
      <c r="A419" s="99"/>
      <c r="B419" s="99"/>
      <c r="C419" s="99"/>
      <c r="D419" s="100"/>
      <c r="E419" s="99"/>
      <c r="F419" s="99"/>
      <c r="G419" s="101"/>
      <c r="H419" s="99"/>
      <c r="I419" s="99"/>
      <c r="J419" s="99"/>
      <c r="K419" s="99"/>
      <c r="L419" s="99"/>
      <c r="M419" s="99"/>
      <c r="N419" s="99"/>
      <c r="O419" s="99"/>
      <c r="P419" s="99"/>
      <c r="Q419" s="99"/>
      <c r="R419" s="99"/>
      <c r="S419" s="99"/>
      <c r="T419" s="99"/>
      <c r="U419" s="99"/>
    </row>
    <row r="420" spans="1:21" ht="22.5" customHeight="1" x14ac:dyDescent="0.25">
      <c r="A420" s="99"/>
      <c r="B420" s="99"/>
      <c r="C420" s="99"/>
      <c r="D420" s="100"/>
      <c r="E420" s="99"/>
      <c r="F420" s="99"/>
      <c r="G420" s="101"/>
      <c r="H420" s="99"/>
      <c r="I420" s="99"/>
      <c r="J420" s="99"/>
      <c r="K420" s="99"/>
      <c r="L420" s="99"/>
      <c r="M420" s="99"/>
      <c r="N420" s="99"/>
      <c r="O420" s="99"/>
      <c r="P420" s="99"/>
      <c r="Q420" s="99"/>
      <c r="R420" s="99"/>
      <c r="S420" s="99"/>
      <c r="T420" s="99"/>
      <c r="U420" s="99"/>
    </row>
    <row r="421" spans="1:21" ht="22.5" customHeight="1" x14ac:dyDescent="0.25">
      <c r="A421" s="99"/>
      <c r="B421" s="99"/>
      <c r="C421" s="99"/>
      <c r="D421" s="100"/>
      <c r="E421" s="99"/>
      <c r="F421" s="99"/>
      <c r="G421" s="101"/>
      <c r="H421" s="99"/>
      <c r="I421" s="99"/>
      <c r="J421" s="99"/>
      <c r="K421" s="99"/>
      <c r="L421" s="99"/>
      <c r="M421" s="99"/>
      <c r="N421" s="99"/>
      <c r="O421" s="99"/>
      <c r="P421" s="99"/>
      <c r="Q421" s="99"/>
      <c r="R421" s="99"/>
      <c r="S421" s="99"/>
      <c r="T421" s="99"/>
      <c r="U421" s="99"/>
    </row>
    <row r="422" spans="1:21" ht="22.5" customHeight="1" x14ac:dyDescent="0.25">
      <c r="A422" s="99"/>
      <c r="B422" s="99"/>
      <c r="C422" s="99"/>
      <c r="D422" s="100"/>
      <c r="E422" s="99"/>
      <c r="F422" s="99"/>
      <c r="G422" s="101"/>
      <c r="H422" s="99"/>
      <c r="I422" s="99"/>
      <c r="J422" s="99"/>
      <c r="K422" s="99"/>
      <c r="L422" s="99"/>
      <c r="M422" s="99"/>
      <c r="N422" s="99"/>
      <c r="O422" s="99"/>
      <c r="P422" s="99"/>
      <c r="Q422" s="99"/>
      <c r="R422" s="99"/>
      <c r="S422" s="99"/>
      <c r="T422" s="99"/>
      <c r="U422" s="99"/>
    </row>
    <row r="423" spans="1:21" ht="22.5" customHeight="1" x14ac:dyDescent="0.25">
      <c r="A423" s="99"/>
      <c r="B423" s="99"/>
      <c r="C423" s="99"/>
      <c r="D423" s="100"/>
      <c r="E423" s="99"/>
      <c r="F423" s="99"/>
      <c r="G423" s="101"/>
      <c r="H423" s="99"/>
      <c r="I423" s="99"/>
      <c r="J423" s="99"/>
      <c r="K423" s="99"/>
      <c r="L423" s="99"/>
      <c r="M423" s="99"/>
      <c r="N423" s="99"/>
      <c r="O423" s="99"/>
      <c r="P423" s="99"/>
      <c r="Q423" s="99"/>
      <c r="R423" s="99"/>
      <c r="S423" s="99"/>
      <c r="T423" s="99"/>
      <c r="U423" s="99"/>
    </row>
    <row r="424" spans="1:21" ht="22.5" customHeight="1" x14ac:dyDescent="0.25">
      <c r="A424" s="99"/>
      <c r="B424" s="99"/>
      <c r="C424" s="99"/>
      <c r="D424" s="100"/>
      <c r="E424" s="99"/>
      <c r="F424" s="99"/>
      <c r="G424" s="101"/>
      <c r="H424" s="99"/>
      <c r="I424" s="99"/>
      <c r="J424" s="99"/>
      <c r="K424" s="99"/>
      <c r="L424" s="99"/>
      <c r="M424" s="99"/>
      <c r="N424" s="99"/>
      <c r="O424" s="99"/>
      <c r="P424" s="99"/>
      <c r="Q424" s="99"/>
      <c r="R424" s="99"/>
      <c r="S424" s="99"/>
      <c r="T424" s="99"/>
      <c r="U424" s="99"/>
    </row>
    <row r="425" spans="1:21" ht="22.5" customHeight="1" x14ac:dyDescent="0.25">
      <c r="A425" s="99"/>
      <c r="B425" s="99"/>
      <c r="C425" s="99"/>
      <c r="D425" s="100"/>
      <c r="E425" s="99"/>
      <c r="F425" s="99"/>
      <c r="G425" s="101"/>
      <c r="H425" s="99"/>
      <c r="I425" s="99"/>
      <c r="J425" s="99"/>
      <c r="K425" s="99"/>
      <c r="L425" s="99"/>
      <c r="M425" s="99"/>
      <c r="N425" s="99"/>
      <c r="O425" s="99"/>
      <c r="P425" s="99"/>
      <c r="Q425" s="99"/>
      <c r="R425" s="99"/>
      <c r="S425" s="99"/>
      <c r="T425" s="99"/>
      <c r="U425" s="99"/>
    </row>
    <row r="426" spans="1:21" ht="22.5" customHeight="1" x14ac:dyDescent="0.25">
      <c r="A426" s="99"/>
      <c r="B426" s="99"/>
      <c r="C426" s="99"/>
      <c r="D426" s="100"/>
      <c r="E426" s="99"/>
      <c r="F426" s="99"/>
      <c r="G426" s="101"/>
      <c r="H426" s="99"/>
      <c r="I426" s="99"/>
      <c r="J426" s="99"/>
      <c r="K426" s="99"/>
      <c r="L426" s="99"/>
      <c r="M426" s="99"/>
      <c r="N426" s="99"/>
      <c r="O426" s="99"/>
      <c r="P426" s="99"/>
      <c r="Q426" s="99"/>
      <c r="R426" s="99"/>
      <c r="S426" s="99"/>
      <c r="T426" s="99"/>
      <c r="U426" s="99"/>
    </row>
    <row r="427" spans="1:21" ht="22.5" customHeight="1" x14ac:dyDescent="0.25">
      <c r="A427" s="99"/>
      <c r="B427" s="99"/>
      <c r="C427" s="99"/>
      <c r="D427" s="100"/>
      <c r="E427" s="99"/>
      <c r="F427" s="99"/>
      <c r="G427" s="101"/>
      <c r="H427" s="99"/>
      <c r="I427" s="99"/>
      <c r="J427" s="99"/>
      <c r="K427" s="99"/>
      <c r="L427" s="99"/>
      <c r="M427" s="99"/>
      <c r="N427" s="99"/>
      <c r="O427" s="99"/>
      <c r="P427" s="99"/>
      <c r="Q427" s="99"/>
      <c r="R427" s="99"/>
      <c r="S427" s="99"/>
      <c r="T427" s="99"/>
      <c r="U427" s="99"/>
    </row>
    <row r="428" spans="1:21" ht="22.5" customHeight="1" x14ac:dyDescent="0.25">
      <c r="A428" s="99"/>
      <c r="B428" s="99"/>
      <c r="C428" s="99"/>
      <c r="D428" s="100"/>
      <c r="E428" s="99"/>
      <c r="F428" s="99"/>
      <c r="G428" s="101"/>
      <c r="H428" s="99"/>
      <c r="I428" s="99"/>
      <c r="J428" s="99"/>
      <c r="K428" s="99"/>
      <c r="L428" s="99"/>
      <c r="M428" s="99"/>
      <c r="N428" s="99"/>
      <c r="O428" s="99"/>
      <c r="P428" s="99"/>
      <c r="Q428" s="99"/>
      <c r="R428" s="99"/>
      <c r="S428" s="99"/>
      <c r="T428" s="99"/>
      <c r="U428" s="99"/>
    </row>
    <row r="429" spans="1:21" ht="22.5" customHeight="1" x14ac:dyDescent="0.25">
      <c r="A429" s="99"/>
      <c r="B429" s="99"/>
      <c r="C429" s="99"/>
      <c r="D429" s="100"/>
      <c r="E429" s="99"/>
      <c r="F429" s="99"/>
      <c r="G429" s="101"/>
      <c r="H429" s="99"/>
      <c r="I429" s="99"/>
      <c r="J429" s="99"/>
      <c r="K429" s="99"/>
      <c r="L429" s="99"/>
      <c r="M429" s="99"/>
      <c r="N429" s="99"/>
      <c r="O429" s="99"/>
      <c r="P429" s="99"/>
      <c r="Q429" s="99"/>
      <c r="R429" s="99"/>
      <c r="S429" s="99"/>
      <c r="T429" s="99"/>
      <c r="U429" s="99"/>
    </row>
    <row r="430" spans="1:21" ht="22.5" customHeight="1" x14ac:dyDescent="0.25">
      <c r="A430" s="99"/>
      <c r="B430" s="99"/>
      <c r="C430" s="99"/>
      <c r="D430" s="100"/>
      <c r="E430" s="99"/>
      <c r="F430" s="99"/>
      <c r="G430" s="101"/>
      <c r="H430" s="99"/>
      <c r="I430" s="99"/>
      <c r="J430" s="99"/>
      <c r="K430" s="99"/>
      <c r="L430" s="99"/>
      <c r="M430" s="99"/>
      <c r="N430" s="99"/>
      <c r="O430" s="99"/>
      <c r="P430" s="99"/>
      <c r="Q430" s="99"/>
      <c r="R430" s="99"/>
      <c r="S430" s="99"/>
      <c r="T430" s="99"/>
      <c r="U430" s="99"/>
    </row>
    <row r="431" spans="1:21" ht="22.5" customHeight="1" x14ac:dyDescent="0.25">
      <c r="A431" s="99"/>
      <c r="B431" s="99"/>
      <c r="C431" s="99"/>
      <c r="D431" s="100"/>
      <c r="E431" s="99"/>
      <c r="F431" s="99"/>
      <c r="G431" s="101"/>
      <c r="H431" s="99"/>
      <c r="I431" s="99"/>
      <c r="J431" s="99"/>
      <c r="K431" s="99"/>
      <c r="L431" s="99"/>
      <c r="M431" s="99"/>
      <c r="N431" s="99"/>
      <c r="O431" s="99"/>
      <c r="P431" s="99"/>
      <c r="Q431" s="99"/>
      <c r="R431" s="99"/>
      <c r="S431" s="99"/>
      <c r="T431" s="99"/>
      <c r="U431" s="99"/>
    </row>
    <row r="432" spans="1:21" ht="22.5" customHeight="1" x14ac:dyDescent="0.25">
      <c r="A432" s="99"/>
      <c r="B432" s="99"/>
      <c r="C432" s="99"/>
      <c r="D432" s="100"/>
      <c r="E432" s="99"/>
      <c r="F432" s="99"/>
      <c r="G432" s="101"/>
      <c r="H432" s="99"/>
      <c r="I432" s="99"/>
      <c r="J432" s="99"/>
      <c r="K432" s="99"/>
      <c r="L432" s="99"/>
      <c r="M432" s="99"/>
      <c r="N432" s="99"/>
      <c r="O432" s="99"/>
      <c r="P432" s="99"/>
      <c r="Q432" s="99"/>
      <c r="R432" s="99"/>
      <c r="S432" s="99"/>
      <c r="T432" s="99"/>
      <c r="U432" s="99"/>
    </row>
    <row r="433" spans="1:21" ht="22.5" customHeight="1" x14ac:dyDescent="0.25">
      <c r="A433" s="99"/>
      <c r="B433" s="99"/>
      <c r="C433" s="99"/>
      <c r="D433" s="100"/>
      <c r="E433" s="99"/>
      <c r="F433" s="99"/>
      <c r="G433" s="101"/>
      <c r="H433" s="99"/>
      <c r="I433" s="99"/>
      <c r="J433" s="99"/>
      <c r="K433" s="99"/>
      <c r="L433" s="99"/>
      <c r="M433" s="99"/>
      <c r="N433" s="99"/>
      <c r="O433" s="99"/>
      <c r="P433" s="99"/>
      <c r="Q433" s="99"/>
      <c r="R433" s="99"/>
      <c r="S433" s="99"/>
      <c r="T433" s="99"/>
      <c r="U433" s="99"/>
    </row>
    <row r="434" spans="1:21" ht="22.5" customHeight="1" x14ac:dyDescent="0.25">
      <c r="A434" s="99"/>
      <c r="B434" s="99"/>
      <c r="C434" s="99"/>
      <c r="D434" s="100"/>
      <c r="E434" s="99"/>
      <c r="F434" s="99"/>
      <c r="G434" s="101"/>
      <c r="H434" s="99"/>
      <c r="I434" s="99"/>
      <c r="J434" s="99"/>
      <c r="K434" s="99"/>
      <c r="L434" s="99"/>
      <c r="M434" s="99"/>
      <c r="N434" s="99"/>
      <c r="O434" s="99"/>
      <c r="P434" s="99"/>
      <c r="Q434" s="99"/>
      <c r="R434" s="99"/>
      <c r="S434" s="99"/>
      <c r="T434" s="99"/>
      <c r="U434" s="99"/>
    </row>
    <row r="435" spans="1:21" ht="22.5" customHeight="1" x14ac:dyDescent="0.25">
      <c r="A435" s="99"/>
      <c r="B435" s="99"/>
      <c r="C435" s="99"/>
      <c r="D435" s="100"/>
      <c r="E435" s="99"/>
      <c r="F435" s="99"/>
      <c r="G435" s="101"/>
      <c r="H435" s="99"/>
      <c r="I435" s="99"/>
      <c r="J435" s="99"/>
      <c r="K435" s="99"/>
      <c r="L435" s="99"/>
      <c r="M435" s="99"/>
      <c r="N435" s="99"/>
      <c r="O435" s="99"/>
      <c r="P435" s="99"/>
      <c r="Q435" s="99"/>
      <c r="R435" s="99"/>
      <c r="S435" s="99"/>
      <c r="T435" s="99"/>
      <c r="U435" s="99"/>
    </row>
    <row r="436" spans="1:21" ht="22.5" customHeight="1" x14ac:dyDescent="0.25">
      <c r="A436" s="99"/>
      <c r="B436" s="99"/>
      <c r="C436" s="99"/>
      <c r="D436" s="100"/>
      <c r="E436" s="99"/>
      <c r="F436" s="99"/>
      <c r="G436" s="101"/>
      <c r="H436" s="99"/>
      <c r="I436" s="99"/>
      <c r="J436" s="99"/>
      <c r="K436" s="99"/>
      <c r="L436" s="99"/>
      <c r="M436" s="99"/>
      <c r="N436" s="99"/>
      <c r="O436" s="99"/>
      <c r="P436" s="99"/>
      <c r="Q436" s="99"/>
      <c r="R436" s="99"/>
      <c r="S436" s="99"/>
      <c r="T436" s="99"/>
      <c r="U436" s="99"/>
    </row>
    <row r="437" spans="1:21" ht="22.5" customHeight="1" x14ac:dyDescent="0.25">
      <c r="A437" s="99"/>
      <c r="B437" s="99"/>
      <c r="C437" s="99"/>
      <c r="D437" s="100"/>
      <c r="E437" s="99"/>
      <c r="F437" s="99"/>
      <c r="G437" s="101"/>
      <c r="H437" s="99"/>
      <c r="I437" s="99"/>
      <c r="J437" s="99"/>
      <c r="K437" s="99"/>
      <c r="L437" s="99"/>
      <c r="M437" s="99"/>
      <c r="N437" s="99"/>
      <c r="O437" s="99"/>
      <c r="P437" s="99"/>
      <c r="Q437" s="99"/>
      <c r="R437" s="99"/>
      <c r="S437" s="99"/>
      <c r="T437" s="99"/>
      <c r="U437" s="99"/>
    </row>
    <row r="438" spans="1:21" ht="22.5" customHeight="1" x14ac:dyDescent="0.25">
      <c r="A438" s="99"/>
      <c r="B438" s="99"/>
      <c r="C438" s="99"/>
      <c r="D438" s="100"/>
      <c r="E438" s="99"/>
      <c r="F438" s="99"/>
      <c r="G438" s="101"/>
      <c r="H438" s="99"/>
      <c r="I438" s="99"/>
      <c r="J438" s="99"/>
      <c r="K438" s="99"/>
      <c r="L438" s="99"/>
      <c r="M438" s="99"/>
      <c r="N438" s="99"/>
      <c r="O438" s="99"/>
      <c r="P438" s="99"/>
      <c r="Q438" s="99"/>
      <c r="R438" s="99"/>
      <c r="S438" s="99"/>
      <c r="T438" s="99"/>
      <c r="U438" s="99"/>
    </row>
    <row r="439" spans="1:21" ht="22.5" customHeight="1" x14ac:dyDescent="0.25">
      <c r="A439" s="99"/>
      <c r="B439" s="99"/>
      <c r="C439" s="99"/>
      <c r="D439" s="100"/>
      <c r="E439" s="99"/>
      <c r="F439" s="99"/>
      <c r="G439" s="101"/>
      <c r="H439" s="99"/>
      <c r="I439" s="99"/>
      <c r="J439" s="99"/>
      <c r="K439" s="99"/>
      <c r="L439" s="99"/>
      <c r="M439" s="99"/>
      <c r="N439" s="99"/>
      <c r="O439" s="99"/>
      <c r="P439" s="99"/>
      <c r="Q439" s="99"/>
      <c r="R439" s="99"/>
      <c r="S439" s="99"/>
      <c r="T439" s="99"/>
      <c r="U439" s="99"/>
    </row>
  </sheetData>
  <autoFilter ref="A8:U404"/>
  <mergeCells count="180">
    <mergeCell ref="B405:B409"/>
    <mergeCell ref="A405:A409"/>
    <mergeCell ref="B410:B414"/>
    <mergeCell ref="A410:A414"/>
    <mergeCell ref="U405:U414"/>
    <mergeCell ref="U325:U359"/>
    <mergeCell ref="A330:A334"/>
    <mergeCell ref="B330:B334"/>
    <mergeCell ref="A335:A339"/>
    <mergeCell ref="B335:B339"/>
    <mergeCell ref="A340:A344"/>
    <mergeCell ref="B340:B344"/>
    <mergeCell ref="A345:A349"/>
    <mergeCell ref="A400:A404"/>
    <mergeCell ref="B400:B404"/>
    <mergeCell ref="U400:U404"/>
    <mergeCell ref="A375:A379"/>
    <mergeCell ref="B375:B379"/>
    <mergeCell ref="U375:U379"/>
    <mergeCell ref="A380:A384"/>
    <mergeCell ref="B380:B384"/>
    <mergeCell ref="A355:A359"/>
    <mergeCell ref="B355:B359"/>
    <mergeCell ref="A390:A394"/>
    <mergeCell ref="U210:U319"/>
    <mergeCell ref="A215:A219"/>
    <mergeCell ref="B215:B219"/>
    <mergeCell ref="A220:A224"/>
    <mergeCell ref="B220:B224"/>
    <mergeCell ref="A225:A229"/>
    <mergeCell ref="A250:A254"/>
    <mergeCell ref="B250:B254"/>
    <mergeCell ref="A255:A259"/>
    <mergeCell ref="B255:B259"/>
    <mergeCell ref="A260:A264"/>
    <mergeCell ref="A265:A269"/>
    <mergeCell ref="B265:B269"/>
    <mergeCell ref="A270:A274"/>
    <mergeCell ref="B270:B274"/>
    <mergeCell ref="A275:A279"/>
    <mergeCell ref="B275:B279"/>
    <mergeCell ref="A280:A284"/>
    <mergeCell ref="B280:B284"/>
    <mergeCell ref="A310:A314"/>
    <mergeCell ref="B310:B314"/>
    <mergeCell ref="A315:A319"/>
    <mergeCell ref="B315:B319"/>
    <mergeCell ref="B390:B394"/>
    <mergeCell ref="A360:A364"/>
    <mergeCell ref="B360:B364"/>
    <mergeCell ref="U360:U374"/>
    <mergeCell ref="A365:A369"/>
    <mergeCell ref="A395:A399"/>
    <mergeCell ref="B395:B399"/>
    <mergeCell ref="U380:U399"/>
    <mergeCell ref="B365:B369"/>
    <mergeCell ref="A370:A374"/>
    <mergeCell ref="B370:B374"/>
    <mergeCell ref="A385:A389"/>
    <mergeCell ref="B385:B389"/>
    <mergeCell ref="A190:A194"/>
    <mergeCell ref="B190:B194"/>
    <mergeCell ref="B260:B264"/>
    <mergeCell ref="B225:B229"/>
    <mergeCell ref="A230:A234"/>
    <mergeCell ref="B230:B234"/>
    <mergeCell ref="A235:A239"/>
    <mergeCell ref="B235:B239"/>
    <mergeCell ref="A240:A244"/>
    <mergeCell ref="B240:B244"/>
    <mergeCell ref="A245:A249"/>
    <mergeCell ref="B245:B249"/>
    <mergeCell ref="A200:A204"/>
    <mergeCell ref="B200:B204"/>
    <mergeCell ref="A205:A209"/>
    <mergeCell ref="B205:B209"/>
    <mergeCell ref="A195:A199"/>
    <mergeCell ref="B195:B199"/>
    <mergeCell ref="A210:A214"/>
    <mergeCell ref="B210:B214"/>
    <mergeCell ref="U140:U189"/>
    <mergeCell ref="A145:A149"/>
    <mergeCell ref="B145:B149"/>
    <mergeCell ref="A150:A154"/>
    <mergeCell ref="B150:B154"/>
    <mergeCell ref="A155:A159"/>
    <mergeCell ref="B155:B159"/>
    <mergeCell ref="A160:A164"/>
    <mergeCell ref="B160:B164"/>
    <mergeCell ref="A165:A169"/>
    <mergeCell ref="A180:A184"/>
    <mergeCell ref="B180:B184"/>
    <mergeCell ref="B165:B169"/>
    <mergeCell ref="A175:A179"/>
    <mergeCell ref="B175:B179"/>
    <mergeCell ref="A185:A189"/>
    <mergeCell ref="B185:B189"/>
    <mergeCell ref="A170:A174"/>
    <mergeCell ref="B170:B174"/>
    <mergeCell ref="A140:A144"/>
    <mergeCell ref="B140:B144"/>
    <mergeCell ref="A1:U1"/>
    <mergeCell ref="A4:U4"/>
    <mergeCell ref="A6:A7"/>
    <mergeCell ref="B6:B7"/>
    <mergeCell ref="C6:C7"/>
    <mergeCell ref="U6:U7"/>
    <mergeCell ref="A29:A33"/>
    <mergeCell ref="B29:B33"/>
    <mergeCell ref="A19:A23"/>
    <mergeCell ref="B19:B23"/>
    <mergeCell ref="A24:A28"/>
    <mergeCell ref="B24:B28"/>
    <mergeCell ref="M2:U2"/>
    <mergeCell ref="D6:T6"/>
    <mergeCell ref="A34:A38"/>
    <mergeCell ref="B34:B38"/>
    <mergeCell ref="A39:A43"/>
    <mergeCell ref="B39:B43"/>
    <mergeCell ref="A9:A13"/>
    <mergeCell ref="B9:B13"/>
    <mergeCell ref="U9:U13"/>
    <mergeCell ref="A14:A18"/>
    <mergeCell ref="B14:B18"/>
    <mergeCell ref="U14:U139"/>
    <mergeCell ref="A44:A48"/>
    <mergeCell ref="B44:B48"/>
    <mergeCell ref="A135:A139"/>
    <mergeCell ref="B135:B139"/>
    <mergeCell ref="A69:A73"/>
    <mergeCell ref="B69:B73"/>
    <mergeCell ref="A125:A129"/>
    <mergeCell ref="B125:B129"/>
    <mergeCell ref="A130:A134"/>
    <mergeCell ref="B130:B134"/>
    <mergeCell ref="A120:A124"/>
    <mergeCell ref="B120:B124"/>
    <mergeCell ref="A54:A58"/>
    <mergeCell ref="B54:B58"/>
    <mergeCell ref="B345:B349"/>
    <mergeCell ref="A350:A354"/>
    <mergeCell ref="B350:B354"/>
    <mergeCell ref="A285:A289"/>
    <mergeCell ref="B285:B289"/>
    <mergeCell ref="A290:A294"/>
    <mergeCell ref="B290:B294"/>
    <mergeCell ref="A295:A299"/>
    <mergeCell ref="B295:B299"/>
    <mergeCell ref="A300:A304"/>
    <mergeCell ref="B300:B304"/>
    <mergeCell ref="A305:A309"/>
    <mergeCell ref="B305:B309"/>
    <mergeCell ref="A325:A329"/>
    <mergeCell ref="B325:B329"/>
    <mergeCell ref="A320:A324"/>
    <mergeCell ref="B320:B324"/>
    <mergeCell ref="A49:A53"/>
    <mergeCell ref="B49:B53"/>
    <mergeCell ref="A59:A63"/>
    <mergeCell ref="B59:B63"/>
    <mergeCell ref="A64:A68"/>
    <mergeCell ref="B64:B68"/>
    <mergeCell ref="A74:A78"/>
    <mergeCell ref="B74:B78"/>
    <mergeCell ref="A104:A108"/>
    <mergeCell ref="B104:B108"/>
    <mergeCell ref="A109:A113"/>
    <mergeCell ref="B109:B113"/>
    <mergeCell ref="A114:A118"/>
    <mergeCell ref="B114:B118"/>
    <mergeCell ref="A84:A88"/>
    <mergeCell ref="B84:B88"/>
    <mergeCell ref="A79:A83"/>
    <mergeCell ref="B79:B83"/>
    <mergeCell ref="A89:A93"/>
    <mergeCell ref="B89:B93"/>
    <mergeCell ref="A94:A98"/>
    <mergeCell ref="B94:B98"/>
    <mergeCell ref="A99:A103"/>
    <mergeCell ref="B99:B103"/>
  </mergeCells>
  <pageMargins left="0" right="0" top="0" bottom="0" header="0.31496062992125984" footer="0.31496062992125984"/>
  <pageSetup paperSize="9" scale="50" fitToHeight="100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9"/>
  <sheetViews>
    <sheetView topLeftCell="A52" workbookViewId="0">
      <selection activeCell="U12" sqref="U12"/>
    </sheetView>
  </sheetViews>
  <sheetFormatPr defaultRowHeight="15" x14ac:dyDescent="0.25"/>
  <cols>
    <col min="1" max="1" width="5.140625" customWidth="1"/>
    <col min="2" max="2" width="29.140625" customWidth="1"/>
    <col min="3" max="18" width="8.140625" customWidth="1"/>
  </cols>
  <sheetData>
    <row r="1" spans="1:18" x14ac:dyDescent="0.25">
      <c r="A1" s="191" t="s">
        <v>344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  <c r="R1" s="191"/>
    </row>
    <row r="2" spans="1:18" x14ac:dyDescent="0.25">
      <c r="A2" s="191" t="s">
        <v>345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</row>
    <row r="3" spans="1:18" ht="30.75" customHeight="1" x14ac:dyDescent="0.25">
      <c r="A3" s="192" t="s">
        <v>387</v>
      </c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  <c r="O3" s="191"/>
      <c r="P3" s="191"/>
      <c r="Q3" s="191"/>
      <c r="R3" s="191"/>
    </row>
    <row r="4" spans="1:18" ht="21.75" customHeight="1" x14ac:dyDescent="0.25">
      <c r="A4" s="133" t="s">
        <v>393</v>
      </c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</row>
    <row r="5" spans="1:18" ht="16.5" customHeight="1" x14ac:dyDescent="0.25">
      <c r="A5" s="133"/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</row>
    <row r="6" spans="1:18" x14ac:dyDescent="0.25">
      <c r="A6" s="17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8" ht="21.75" customHeight="1" x14ac:dyDescent="0.25">
      <c r="A7" s="124" t="s">
        <v>346</v>
      </c>
      <c r="B7" s="124" t="s">
        <v>347</v>
      </c>
      <c r="C7" s="124" t="s">
        <v>394</v>
      </c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</row>
    <row r="8" spans="1:18" ht="57" customHeight="1" x14ac:dyDescent="0.25">
      <c r="A8" s="124"/>
      <c r="B8" s="124"/>
      <c r="C8" s="4" t="s">
        <v>371</v>
      </c>
      <c r="D8" s="4" t="s">
        <v>372</v>
      </c>
      <c r="E8" s="4" t="s">
        <v>373</v>
      </c>
      <c r="F8" s="4" t="s">
        <v>374</v>
      </c>
      <c r="G8" s="4" t="s">
        <v>375</v>
      </c>
      <c r="H8" s="4" t="s">
        <v>376</v>
      </c>
      <c r="I8" s="4" t="s">
        <v>377</v>
      </c>
      <c r="J8" s="4" t="s">
        <v>378</v>
      </c>
      <c r="K8" s="4" t="s">
        <v>379</v>
      </c>
      <c r="L8" s="63" t="s">
        <v>380</v>
      </c>
      <c r="M8" s="4" t="s">
        <v>381</v>
      </c>
      <c r="N8" s="4" t="s">
        <v>382</v>
      </c>
      <c r="O8" s="4" t="s">
        <v>383</v>
      </c>
      <c r="P8" s="4" t="s">
        <v>384</v>
      </c>
      <c r="Q8" s="4" t="s">
        <v>385</v>
      </c>
      <c r="R8" s="4" t="s">
        <v>386</v>
      </c>
    </row>
    <row r="9" spans="1:18" s="24" customFormat="1" ht="12.75" x14ac:dyDescent="0.2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  <c r="K9" s="4">
        <v>11</v>
      </c>
      <c r="L9" s="63">
        <v>12</v>
      </c>
      <c r="M9" s="4">
        <v>13</v>
      </c>
      <c r="N9" s="4">
        <v>14</v>
      </c>
      <c r="O9" s="4">
        <v>15</v>
      </c>
      <c r="P9" s="4">
        <v>16</v>
      </c>
      <c r="Q9" s="4">
        <v>17</v>
      </c>
      <c r="R9" s="4">
        <v>18</v>
      </c>
    </row>
    <row r="10" spans="1:18" s="1" customFormat="1" ht="52.5" customHeight="1" x14ac:dyDescent="0.25">
      <c r="A10" s="18"/>
      <c r="B10" s="18" t="s">
        <v>96</v>
      </c>
      <c r="C10" s="13">
        <v>1</v>
      </c>
      <c r="D10" s="13">
        <v>1</v>
      </c>
      <c r="E10" s="13">
        <v>1</v>
      </c>
      <c r="F10" s="13">
        <v>1</v>
      </c>
      <c r="G10" s="13">
        <v>1</v>
      </c>
      <c r="H10" s="13">
        <v>1</v>
      </c>
      <c r="I10" s="13">
        <v>1</v>
      </c>
      <c r="J10" s="13">
        <v>1</v>
      </c>
      <c r="K10" s="13">
        <v>1</v>
      </c>
      <c r="L10" s="64">
        <v>1</v>
      </c>
      <c r="M10" s="13">
        <v>1</v>
      </c>
      <c r="N10" s="13">
        <v>1</v>
      </c>
      <c r="O10" s="13">
        <v>1</v>
      </c>
      <c r="P10" s="13">
        <v>1</v>
      </c>
      <c r="Q10" s="13">
        <v>1</v>
      </c>
      <c r="R10" s="13">
        <v>1</v>
      </c>
    </row>
    <row r="11" spans="1:18" s="1" customFormat="1" ht="38.25" x14ac:dyDescent="0.25">
      <c r="A11" s="18" t="s">
        <v>9</v>
      </c>
      <c r="B11" s="18" t="s">
        <v>10</v>
      </c>
      <c r="C11" s="13">
        <v>1</v>
      </c>
      <c r="D11" s="13">
        <v>1</v>
      </c>
      <c r="E11" s="13">
        <v>1</v>
      </c>
      <c r="F11" s="13">
        <v>1</v>
      </c>
      <c r="G11" s="13">
        <v>1</v>
      </c>
      <c r="H11" s="13">
        <v>1</v>
      </c>
      <c r="I11" s="13">
        <v>1</v>
      </c>
      <c r="J11" s="13">
        <v>1</v>
      </c>
      <c r="K11" s="13">
        <v>1</v>
      </c>
      <c r="L11" s="64">
        <v>1</v>
      </c>
      <c r="M11" s="13">
        <v>1</v>
      </c>
      <c r="N11" s="13">
        <v>1</v>
      </c>
      <c r="O11" s="13">
        <v>1</v>
      </c>
      <c r="P11" s="13">
        <v>1</v>
      </c>
      <c r="Q11" s="13">
        <v>1</v>
      </c>
      <c r="R11" s="13">
        <v>1</v>
      </c>
    </row>
    <row r="12" spans="1:18" ht="63.75" x14ac:dyDescent="0.25">
      <c r="A12" s="16" t="s">
        <v>63</v>
      </c>
      <c r="B12" s="15" t="s">
        <v>11</v>
      </c>
      <c r="C12" s="12">
        <v>0.82</v>
      </c>
      <c r="D12" s="12">
        <v>0.8</v>
      </c>
      <c r="E12" s="12">
        <v>0.82</v>
      </c>
      <c r="F12" s="12">
        <v>0.82</v>
      </c>
      <c r="G12" s="12">
        <v>0.83</v>
      </c>
      <c r="H12" s="12">
        <v>0.8</v>
      </c>
      <c r="I12" s="12">
        <v>0.8</v>
      </c>
      <c r="J12" s="12">
        <v>0.8</v>
      </c>
      <c r="K12" s="12">
        <v>0.8</v>
      </c>
      <c r="L12" s="65">
        <v>0.76</v>
      </c>
      <c r="M12" s="12">
        <v>0.8</v>
      </c>
      <c r="N12" s="12">
        <v>0.8</v>
      </c>
      <c r="O12" s="12">
        <v>0.8</v>
      </c>
      <c r="P12" s="12">
        <v>0.8</v>
      </c>
      <c r="Q12" s="12">
        <v>0.8</v>
      </c>
      <c r="R12" s="12">
        <v>0.8</v>
      </c>
    </row>
    <row r="13" spans="1:18" ht="37.5" customHeight="1" x14ac:dyDescent="0.25">
      <c r="A13" s="16" t="s">
        <v>58</v>
      </c>
      <c r="B13" s="15" t="s">
        <v>12</v>
      </c>
      <c r="C13" s="12">
        <v>0.8</v>
      </c>
      <c r="D13" s="12">
        <v>0.8</v>
      </c>
      <c r="E13" s="12">
        <v>0.8</v>
      </c>
      <c r="F13" s="12">
        <v>0.8</v>
      </c>
      <c r="G13" s="12">
        <v>0.8</v>
      </c>
      <c r="H13" s="12">
        <v>0.8</v>
      </c>
      <c r="I13" s="12">
        <v>0.65</v>
      </c>
      <c r="J13" s="12">
        <v>0.8</v>
      </c>
      <c r="K13" s="12">
        <v>0.8</v>
      </c>
      <c r="L13" s="65">
        <v>0.76</v>
      </c>
      <c r="M13" s="12">
        <v>0.8</v>
      </c>
      <c r="N13" s="12">
        <v>0.8</v>
      </c>
      <c r="O13" s="12">
        <v>0.8</v>
      </c>
      <c r="P13" s="12">
        <v>0.8</v>
      </c>
      <c r="Q13" s="12">
        <v>0.8</v>
      </c>
      <c r="R13" s="12">
        <v>0.8</v>
      </c>
    </row>
    <row r="14" spans="1:18" ht="45" customHeight="1" x14ac:dyDescent="0.25">
      <c r="A14" s="16" t="s">
        <v>59</v>
      </c>
      <c r="B14" s="15" t="s">
        <v>126</v>
      </c>
      <c r="C14" s="12" t="s">
        <v>316</v>
      </c>
      <c r="D14" s="12" t="s">
        <v>316</v>
      </c>
      <c r="E14" s="12" t="s">
        <v>316</v>
      </c>
      <c r="F14" s="12" t="s">
        <v>316</v>
      </c>
      <c r="G14" s="12" t="s">
        <v>316</v>
      </c>
      <c r="H14" s="12" t="s">
        <v>316</v>
      </c>
      <c r="I14" s="12" t="s">
        <v>316</v>
      </c>
      <c r="J14" s="12" t="s">
        <v>316</v>
      </c>
      <c r="K14" s="12" t="s">
        <v>316</v>
      </c>
      <c r="L14" s="65" t="s">
        <v>316</v>
      </c>
      <c r="M14" s="12" t="s">
        <v>316</v>
      </c>
      <c r="N14" s="12" t="s">
        <v>316</v>
      </c>
      <c r="O14" s="12" t="s">
        <v>316</v>
      </c>
      <c r="P14" s="12" t="s">
        <v>316</v>
      </c>
      <c r="Q14" s="12" t="s">
        <v>316</v>
      </c>
      <c r="R14" s="12" t="s">
        <v>316</v>
      </c>
    </row>
    <row r="15" spans="1:18" ht="45" customHeight="1" x14ac:dyDescent="0.25">
      <c r="A15" s="16" t="s">
        <v>60</v>
      </c>
      <c r="B15" s="15" t="s">
        <v>13</v>
      </c>
      <c r="C15" s="12">
        <v>0.02</v>
      </c>
      <c r="D15" s="12" t="s">
        <v>316</v>
      </c>
      <c r="E15" s="12" t="s">
        <v>316</v>
      </c>
      <c r="F15" s="12" t="s">
        <v>316</v>
      </c>
      <c r="G15" s="12" t="s">
        <v>316</v>
      </c>
      <c r="H15" s="12" t="s">
        <v>316</v>
      </c>
      <c r="I15" s="12" t="s">
        <v>316</v>
      </c>
      <c r="J15" s="12" t="s">
        <v>316</v>
      </c>
      <c r="K15" s="12" t="s">
        <v>316</v>
      </c>
      <c r="L15" s="65" t="s">
        <v>316</v>
      </c>
      <c r="M15" s="12" t="s">
        <v>316</v>
      </c>
      <c r="N15" s="12" t="s">
        <v>316</v>
      </c>
      <c r="O15" s="12" t="s">
        <v>316</v>
      </c>
      <c r="P15" s="12" t="s">
        <v>316</v>
      </c>
      <c r="Q15" s="12" t="s">
        <v>316</v>
      </c>
      <c r="R15" s="12" t="s">
        <v>316</v>
      </c>
    </row>
    <row r="16" spans="1:18" ht="83.25" customHeight="1" x14ac:dyDescent="0.25">
      <c r="A16" s="16" t="s">
        <v>61</v>
      </c>
      <c r="B16" s="15" t="s">
        <v>14</v>
      </c>
      <c r="C16" s="25" t="s">
        <v>316</v>
      </c>
      <c r="D16" s="25" t="s">
        <v>316</v>
      </c>
      <c r="E16" s="25" t="s">
        <v>316</v>
      </c>
      <c r="F16" s="25" t="s">
        <v>316</v>
      </c>
      <c r="G16" s="25" t="s">
        <v>316</v>
      </c>
      <c r="H16" s="25" t="s">
        <v>316</v>
      </c>
      <c r="I16" s="25" t="s">
        <v>316</v>
      </c>
      <c r="J16" s="25" t="s">
        <v>316</v>
      </c>
      <c r="K16" s="25" t="s">
        <v>316</v>
      </c>
      <c r="L16" s="66" t="s">
        <v>316</v>
      </c>
      <c r="M16" s="12" t="s">
        <v>316</v>
      </c>
      <c r="N16" s="12" t="s">
        <v>316</v>
      </c>
      <c r="O16" s="12" t="s">
        <v>316</v>
      </c>
      <c r="P16" s="12" t="s">
        <v>316</v>
      </c>
      <c r="Q16" s="12" t="s">
        <v>316</v>
      </c>
      <c r="R16" s="12" t="s">
        <v>316</v>
      </c>
    </row>
    <row r="17" spans="1:18" ht="44.25" customHeight="1" x14ac:dyDescent="0.25">
      <c r="A17" s="16" t="s">
        <v>92</v>
      </c>
      <c r="B17" s="15" t="s">
        <v>15</v>
      </c>
      <c r="C17" s="12" t="s">
        <v>316</v>
      </c>
      <c r="D17" s="12" t="s">
        <v>316</v>
      </c>
      <c r="E17" s="12" t="s">
        <v>316</v>
      </c>
      <c r="F17" s="12" t="s">
        <v>316</v>
      </c>
      <c r="G17" s="12" t="s">
        <v>316</v>
      </c>
      <c r="H17" s="12" t="s">
        <v>316</v>
      </c>
      <c r="I17" s="12" t="s">
        <v>316</v>
      </c>
      <c r="J17" s="12" t="s">
        <v>316</v>
      </c>
      <c r="K17" s="12" t="s">
        <v>316</v>
      </c>
      <c r="L17" s="65" t="s">
        <v>316</v>
      </c>
      <c r="M17" s="12" t="s">
        <v>316</v>
      </c>
      <c r="N17" s="12" t="s">
        <v>316</v>
      </c>
      <c r="O17" s="12" t="s">
        <v>316</v>
      </c>
      <c r="P17" s="12" t="s">
        <v>316</v>
      </c>
      <c r="Q17" s="12" t="s">
        <v>316</v>
      </c>
      <c r="R17" s="12" t="s">
        <v>316</v>
      </c>
    </row>
    <row r="18" spans="1:18" ht="28.5" customHeight="1" x14ac:dyDescent="0.25">
      <c r="A18" s="16" t="s">
        <v>62</v>
      </c>
      <c r="B18" s="15" t="s">
        <v>16</v>
      </c>
      <c r="C18" s="12" t="s">
        <v>316</v>
      </c>
      <c r="D18" s="12" t="s">
        <v>316</v>
      </c>
      <c r="E18" s="12" t="s">
        <v>316</v>
      </c>
      <c r="F18" s="12" t="s">
        <v>316</v>
      </c>
      <c r="G18" s="12" t="s">
        <v>316</v>
      </c>
      <c r="H18" s="12" t="s">
        <v>316</v>
      </c>
      <c r="I18" s="12" t="s">
        <v>316</v>
      </c>
      <c r="J18" s="12" t="s">
        <v>316</v>
      </c>
      <c r="K18" s="12" t="s">
        <v>316</v>
      </c>
      <c r="L18" s="65" t="s">
        <v>316</v>
      </c>
      <c r="M18" s="12" t="s">
        <v>316</v>
      </c>
      <c r="N18" s="12" t="s">
        <v>316</v>
      </c>
      <c r="O18" s="12" t="s">
        <v>316</v>
      </c>
      <c r="P18" s="12" t="s">
        <v>316</v>
      </c>
      <c r="Q18" s="12" t="s">
        <v>316</v>
      </c>
      <c r="R18" s="12" t="s">
        <v>316</v>
      </c>
    </row>
    <row r="19" spans="1:18" ht="63.75" customHeight="1" x14ac:dyDescent="0.25">
      <c r="A19" s="16" t="s">
        <v>93</v>
      </c>
      <c r="B19" s="15" t="s">
        <v>17</v>
      </c>
      <c r="C19" s="12" t="s">
        <v>316</v>
      </c>
      <c r="D19" s="12" t="s">
        <v>316</v>
      </c>
      <c r="E19" s="12" t="s">
        <v>316</v>
      </c>
      <c r="F19" s="12" t="s">
        <v>316</v>
      </c>
      <c r="G19" s="12" t="s">
        <v>316</v>
      </c>
      <c r="H19" s="12" t="s">
        <v>316</v>
      </c>
      <c r="I19" s="12" t="s">
        <v>316</v>
      </c>
      <c r="J19" s="12" t="s">
        <v>316</v>
      </c>
      <c r="K19" s="12" t="s">
        <v>316</v>
      </c>
      <c r="L19" s="65" t="s">
        <v>316</v>
      </c>
      <c r="M19" s="12" t="s">
        <v>316</v>
      </c>
      <c r="N19" s="12" t="s">
        <v>316</v>
      </c>
      <c r="O19" s="12" t="s">
        <v>316</v>
      </c>
      <c r="P19" s="12" t="s">
        <v>316</v>
      </c>
      <c r="Q19" s="12" t="s">
        <v>316</v>
      </c>
      <c r="R19" s="12" t="s">
        <v>316</v>
      </c>
    </row>
    <row r="20" spans="1:18" ht="51" x14ac:dyDescent="0.25">
      <c r="A20" s="16" t="s">
        <v>64</v>
      </c>
      <c r="B20" s="15" t="s">
        <v>18</v>
      </c>
      <c r="C20" s="12" t="s">
        <v>316</v>
      </c>
      <c r="D20" s="12" t="s">
        <v>316</v>
      </c>
      <c r="E20" s="12" t="s">
        <v>316</v>
      </c>
      <c r="F20" s="12">
        <v>0.02</v>
      </c>
      <c r="G20" s="12" t="s">
        <v>316</v>
      </c>
      <c r="H20" s="12" t="s">
        <v>316</v>
      </c>
      <c r="I20" s="12" t="s">
        <v>316</v>
      </c>
      <c r="J20" s="12" t="s">
        <v>316</v>
      </c>
      <c r="K20" s="12" t="s">
        <v>316</v>
      </c>
      <c r="L20" s="65" t="s">
        <v>316</v>
      </c>
      <c r="M20" s="12" t="s">
        <v>316</v>
      </c>
      <c r="N20" s="12" t="s">
        <v>316</v>
      </c>
      <c r="O20" s="12" t="s">
        <v>316</v>
      </c>
      <c r="P20" s="12" t="s">
        <v>316</v>
      </c>
      <c r="Q20" s="12" t="s">
        <v>316</v>
      </c>
      <c r="R20" s="12" t="s">
        <v>316</v>
      </c>
    </row>
    <row r="21" spans="1:18" ht="45" customHeight="1" x14ac:dyDescent="0.25">
      <c r="A21" s="16" t="s">
        <v>65</v>
      </c>
      <c r="B21" s="15" t="s">
        <v>19</v>
      </c>
      <c r="C21" s="12" t="s">
        <v>316</v>
      </c>
      <c r="D21" s="12" t="s">
        <v>316</v>
      </c>
      <c r="E21" s="12" t="s">
        <v>316</v>
      </c>
      <c r="F21" s="12" t="s">
        <v>316</v>
      </c>
      <c r="G21" s="12" t="s">
        <v>316</v>
      </c>
      <c r="H21" s="12" t="s">
        <v>316</v>
      </c>
      <c r="I21" s="12" t="s">
        <v>316</v>
      </c>
      <c r="J21" s="12" t="s">
        <v>316</v>
      </c>
      <c r="K21" s="12" t="s">
        <v>316</v>
      </c>
      <c r="L21" s="65" t="s">
        <v>316</v>
      </c>
      <c r="M21" s="12" t="s">
        <v>316</v>
      </c>
      <c r="N21" s="12" t="s">
        <v>316</v>
      </c>
      <c r="O21" s="12" t="s">
        <v>316</v>
      </c>
      <c r="P21" s="12" t="s">
        <v>316</v>
      </c>
      <c r="Q21" s="12" t="s">
        <v>316</v>
      </c>
      <c r="R21" s="12" t="s">
        <v>316</v>
      </c>
    </row>
    <row r="22" spans="1:18" ht="56.25" customHeight="1" x14ac:dyDescent="0.25">
      <c r="A22" s="16" t="s">
        <v>66</v>
      </c>
      <c r="B22" s="15" t="s">
        <v>21</v>
      </c>
      <c r="C22" s="12" t="s">
        <v>316</v>
      </c>
      <c r="D22" s="12" t="s">
        <v>316</v>
      </c>
      <c r="E22" s="12">
        <v>0.02</v>
      </c>
      <c r="F22" s="12" t="s">
        <v>316</v>
      </c>
      <c r="G22" s="12" t="s">
        <v>316</v>
      </c>
      <c r="H22" s="12" t="s">
        <v>316</v>
      </c>
      <c r="I22" s="12" t="s">
        <v>316</v>
      </c>
      <c r="J22" s="12" t="s">
        <v>316</v>
      </c>
      <c r="K22" s="12" t="s">
        <v>316</v>
      </c>
      <c r="L22" s="65" t="s">
        <v>316</v>
      </c>
      <c r="M22" s="12" t="s">
        <v>316</v>
      </c>
      <c r="N22" s="12" t="s">
        <v>316</v>
      </c>
      <c r="O22" s="12" t="s">
        <v>316</v>
      </c>
      <c r="P22" s="12" t="s">
        <v>316</v>
      </c>
      <c r="Q22" s="12" t="s">
        <v>316</v>
      </c>
      <c r="R22" s="12" t="s">
        <v>316</v>
      </c>
    </row>
    <row r="23" spans="1:18" ht="111.75" customHeight="1" x14ac:dyDescent="0.25">
      <c r="A23" s="16" t="s">
        <v>67</v>
      </c>
      <c r="B23" s="15" t="s">
        <v>24</v>
      </c>
      <c r="C23" s="12" t="s">
        <v>316</v>
      </c>
      <c r="D23" s="12" t="s">
        <v>316</v>
      </c>
      <c r="E23" s="12" t="s">
        <v>316</v>
      </c>
      <c r="F23" s="12" t="s">
        <v>316</v>
      </c>
      <c r="G23" s="12" t="s">
        <v>316</v>
      </c>
      <c r="H23" s="12" t="s">
        <v>316</v>
      </c>
      <c r="I23" s="194">
        <v>0.15</v>
      </c>
      <c r="J23" s="12" t="s">
        <v>316</v>
      </c>
      <c r="K23" s="12" t="s">
        <v>316</v>
      </c>
      <c r="L23" s="65" t="s">
        <v>316</v>
      </c>
      <c r="M23" s="12" t="s">
        <v>316</v>
      </c>
      <c r="N23" s="12" t="s">
        <v>316</v>
      </c>
      <c r="O23" s="12" t="s">
        <v>316</v>
      </c>
      <c r="P23" s="12" t="s">
        <v>316</v>
      </c>
      <c r="Q23" s="12" t="s">
        <v>316</v>
      </c>
      <c r="R23" s="12" t="s">
        <v>316</v>
      </c>
    </row>
    <row r="24" spans="1:18" ht="114" customHeight="1" x14ac:dyDescent="0.25">
      <c r="A24" s="16" t="s">
        <v>94</v>
      </c>
      <c r="B24" s="15" t="s">
        <v>24</v>
      </c>
      <c r="C24" s="12" t="s">
        <v>316</v>
      </c>
      <c r="D24" s="12" t="s">
        <v>316</v>
      </c>
      <c r="E24" s="12" t="s">
        <v>316</v>
      </c>
      <c r="F24" s="12" t="s">
        <v>316</v>
      </c>
      <c r="G24" s="12" t="s">
        <v>316</v>
      </c>
      <c r="H24" s="12" t="s">
        <v>316</v>
      </c>
      <c r="I24" s="194"/>
      <c r="J24" s="12" t="s">
        <v>316</v>
      </c>
      <c r="K24" s="12" t="s">
        <v>316</v>
      </c>
      <c r="L24" s="65" t="s">
        <v>316</v>
      </c>
      <c r="M24" s="12" t="s">
        <v>316</v>
      </c>
      <c r="N24" s="12" t="s">
        <v>316</v>
      </c>
      <c r="O24" s="12" t="s">
        <v>316</v>
      </c>
      <c r="P24" s="12" t="s">
        <v>316</v>
      </c>
      <c r="Q24" s="12" t="s">
        <v>316</v>
      </c>
      <c r="R24" s="12" t="s">
        <v>316</v>
      </c>
    </row>
    <row r="25" spans="1:18" ht="73.5" customHeight="1" x14ac:dyDescent="0.25">
      <c r="A25" s="16" t="s">
        <v>97</v>
      </c>
      <c r="B25" s="15" t="s">
        <v>98</v>
      </c>
      <c r="C25" s="12" t="s">
        <v>316</v>
      </c>
      <c r="D25" s="12" t="s">
        <v>316</v>
      </c>
      <c r="E25" s="12" t="s">
        <v>316</v>
      </c>
      <c r="F25" s="12" t="s">
        <v>316</v>
      </c>
      <c r="G25" s="12" t="s">
        <v>316</v>
      </c>
      <c r="H25" s="12" t="s">
        <v>316</v>
      </c>
      <c r="I25" s="194"/>
      <c r="J25" s="12" t="s">
        <v>316</v>
      </c>
      <c r="K25" s="12" t="s">
        <v>316</v>
      </c>
      <c r="L25" s="65" t="s">
        <v>316</v>
      </c>
      <c r="M25" s="12" t="s">
        <v>316</v>
      </c>
      <c r="N25" s="12" t="s">
        <v>316</v>
      </c>
      <c r="O25" s="12" t="s">
        <v>316</v>
      </c>
      <c r="P25" s="12" t="s">
        <v>316</v>
      </c>
      <c r="Q25" s="12" t="s">
        <v>316</v>
      </c>
      <c r="R25" s="12" t="s">
        <v>316</v>
      </c>
    </row>
    <row r="26" spans="1:18" ht="82.5" customHeight="1" x14ac:dyDescent="0.25">
      <c r="A26" s="16" t="s">
        <v>116</v>
      </c>
      <c r="B26" s="15" t="s">
        <v>118</v>
      </c>
      <c r="C26" s="12" t="s">
        <v>316</v>
      </c>
      <c r="D26" s="12" t="s">
        <v>316</v>
      </c>
      <c r="E26" s="12" t="s">
        <v>316</v>
      </c>
      <c r="F26" s="12" t="s">
        <v>316</v>
      </c>
      <c r="G26" s="12" t="s">
        <v>316</v>
      </c>
      <c r="H26" s="12">
        <v>0.1</v>
      </c>
      <c r="I26" s="12" t="s">
        <v>316</v>
      </c>
      <c r="J26" s="12" t="s">
        <v>316</v>
      </c>
      <c r="K26" s="12" t="s">
        <v>316</v>
      </c>
      <c r="L26" s="65" t="s">
        <v>316</v>
      </c>
      <c r="M26" s="12" t="s">
        <v>316</v>
      </c>
      <c r="N26" s="12" t="s">
        <v>316</v>
      </c>
      <c r="O26" s="12" t="s">
        <v>316</v>
      </c>
      <c r="P26" s="12" t="s">
        <v>316</v>
      </c>
      <c r="Q26" s="12" t="s">
        <v>316</v>
      </c>
      <c r="R26" s="12" t="s">
        <v>316</v>
      </c>
    </row>
    <row r="27" spans="1:18" ht="35.25" customHeight="1" x14ac:dyDescent="0.25">
      <c r="A27" s="16" t="s">
        <v>117</v>
      </c>
      <c r="B27" s="15" t="s">
        <v>339</v>
      </c>
      <c r="C27" s="12" t="s">
        <v>316</v>
      </c>
      <c r="D27" s="12" t="s">
        <v>316</v>
      </c>
      <c r="E27" s="12" t="s">
        <v>316</v>
      </c>
      <c r="F27" s="12" t="s">
        <v>316</v>
      </c>
      <c r="G27" s="12" t="s">
        <v>316</v>
      </c>
      <c r="H27" s="12">
        <v>0.05</v>
      </c>
      <c r="I27" s="12" t="s">
        <v>316</v>
      </c>
      <c r="J27" s="12" t="s">
        <v>316</v>
      </c>
      <c r="K27" s="12" t="s">
        <v>316</v>
      </c>
      <c r="L27" s="65" t="s">
        <v>316</v>
      </c>
      <c r="M27" s="12" t="s">
        <v>316</v>
      </c>
      <c r="N27" s="12" t="s">
        <v>316</v>
      </c>
      <c r="O27" s="12" t="s">
        <v>316</v>
      </c>
      <c r="P27" s="12" t="s">
        <v>316</v>
      </c>
      <c r="Q27" s="12" t="s">
        <v>316</v>
      </c>
      <c r="R27" s="12" t="s">
        <v>316</v>
      </c>
    </row>
    <row r="28" spans="1:18" ht="60" customHeight="1" x14ac:dyDescent="0.25">
      <c r="A28" s="16" t="s">
        <v>120</v>
      </c>
      <c r="B28" s="15" t="s">
        <v>248</v>
      </c>
      <c r="C28" s="12" t="s">
        <v>316</v>
      </c>
      <c r="D28" s="12" t="s">
        <v>316</v>
      </c>
      <c r="E28" s="12" t="s">
        <v>316</v>
      </c>
      <c r="F28" s="12" t="s">
        <v>316</v>
      </c>
      <c r="G28" s="12" t="s">
        <v>316</v>
      </c>
      <c r="H28" s="12" t="s">
        <v>316</v>
      </c>
      <c r="I28" s="12" t="s">
        <v>316</v>
      </c>
      <c r="J28" s="12" t="s">
        <v>316</v>
      </c>
      <c r="K28" s="12" t="s">
        <v>316</v>
      </c>
      <c r="L28" s="65" t="s">
        <v>316</v>
      </c>
      <c r="M28" s="12" t="s">
        <v>316</v>
      </c>
      <c r="N28" s="12" t="s">
        <v>316</v>
      </c>
      <c r="O28" s="12" t="s">
        <v>316</v>
      </c>
      <c r="P28" s="12" t="s">
        <v>316</v>
      </c>
      <c r="Q28" s="12" t="s">
        <v>316</v>
      </c>
      <c r="R28" s="12" t="s">
        <v>316</v>
      </c>
    </row>
    <row r="29" spans="1:18" ht="42.75" customHeight="1" x14ac:dyDescent="0.25">
      <c r="A29" s="16" t="s">
        <v>122</v>
      </c>
      <c r="B29" s="15" t="s">
        <v>165</v>
      </c>
      <c r="C29" s="12" t="s">
        <v>316</v>
      </c>
      <c r="D29" s="12" t="s">
        <v>316</v>
      </c>
      <c r="E29" s="12" t="s">
        <v>316</v>
      </c>
      <c r="F29" s="12" t="s">
        <v>316</v>
      </c>
      <c r="G29" s="12" t="s">
        <v>316</v>
      </c>
      <c r="H29" s="12" t="s">
        <v>316</v>
      </c>
      <c r="I29" s="12" t="s">
        <v>316</v>
      </c>
      <c r="J29" s="12" t="s">
        <v>316</v>
      </c>
      <c r="K29" s="12" t="s">
        <v>316</v>
      </c>
      <c r="L29" s="65" t="s">
        <v>316</v>
      </c>
      <c r="M29" s="12" t="s">
        <v>316</v>
      </c>
      <c r="N29" s="12" t="s">
        <v>316</v>
      </c>
      <c r="O29" s="12" t="s">
        <v>316</v>
      </c>
      <c r="P29" s="12" t="s">
        <v>316</v>
      </c>
      <c r="Q29" s="12" t="s">
        <v>316</v>
      </c>
      <c r="R29" s="12" t="s">
        <v>316</v>
      </c>
    </row>
    <row r="30" spans="1:18" ht="76.5" x14ac:dyDescent="0.25">
      <c r="A30" s="16" t="s">
        <v>205</v>
      </c>
      <c r="B30" s="15" t="s">
        <v>123</v>
      </c>
      <c r="C30" s="12" t="s">
        <v>316</v>
      </c>
      <c r="D30" s="12" t="s">
        <v>316</v>
      </c>
      <c r="E30" s="12" t="s">
        <v>316</v>
      </c>
      <c r="F30" s="12" t="s">
        <v>316</v>
      </c>
      <c r="G30" s="12" t="s">
        <v>316</v>
      </c>
      <c r="H30" s="12" t="s">
        <v>316</v>
      </c>
      <c r="I30" s="12" t="s">
        <v>316</v>
      </c>
      <c r="J30" s="12" t="s">
        <v>316</v>
      </c>
      <c r="K30" s="12" t="s">
        <v>316</v>
      </c>
      <c r="L30" s="65" t="s">
        <v>316</v>
      </c>
      <c r="M30" s="12" t="s">
        <v>316</v>
      </c>
      <c r="N30" s="12" t="s">
        <v>316</v>
      </c>
      <c r="O30" s="12" t="s">
        <v>316</v>
      </c>
      <c r="P30" s="12" t="s">
        <v>316</v>
      </c>
      <c r="Q30" s="12" t="s">
        <v>316</v>
      </c>
      <c r="R30" s="12" t="s">
        <v>316</v>
      </c>
    </row>
    <row r="31" spans="1:18" ht="38.25" x14ac:dyDescent="0.25">
      <c r="A31" s="16" t="s">
        <v>249</v>
      </c>
      <c r="B31" s="15" t="s">
        <v>223</v>
      </c>
      <c r="C31" s="12" t="s">
        <v>316</v>
      </c>
      <c r="D31" s="12" t="s">
        <v>316</v>
      </c>
      <c r="E31" s="12" t="s">
        <v>316</v>
      </c>
      <c r="F31" s="12" t="s">
        <v>316</v>
      </c>
      <c r="G31" s="12" t="s">
        <v>316</v>
      </c>
      <c r="H31" s="12" t="s">
        <v>316</v>
      </c>
      <c r="I31" s="12" t="s">
        <v>316</v>
      </c>
      <c r="J31" s="12" t="s">
        <v>316</v>
      </c>
      <c r="K31" s="12" t="s">
        <v>316</v>
      </c>
      <c r="L31" s="65" t="s">
        <v>316</v>
      </c>
      <c r="M31" s="12" t="s">
        <v>316</v>
      </c>
      <c r="N31" s="12" t="s">
        <v>316</v>
      </c>
      <c r="O31" s="12" t="s">
        <v>316</v>
      </c>
      <c r="P31" s="12" t="s">
        <v>316</v>
      </c>
      <c r="Q31" s="12" t="s">
        <v>316</v>
      </c>
      <c r="R31" s="12" t="s">
        <v>316</v>
      </c>
    </row>
    <row r="32" spans="1:18" ht="63.75" x14ac:dyDescent="0.25">
      <c r="A32" s="52" t="s">
        <v>396</v>
      </c>
      <c r="B32" s="51" t="s">
        <v>397</v>
      </c>
      <c r="C32" s="53" t="s">
        <v>316</v>
      </c>
      <c r="D32" s="53" t="s">
        <v>316</v>
      </c>
      <c r="E32" s="53" t="s">
        <v>316</v>
      </c>
      <c r="F32" s="53" t="s">
        <v>316</v>
      </c>
      <c r="G32" s="53" t="s">
        <v>316</v>
      </c>
      <c r="H32" s="53" t="s">
        <v>316</v>
      </c>
      <c r="I32" s="53" t="s">
        <v>316</v>
      </c>
      <c r="J32" s="53" t="s">
        <v>316</v>
      </c>
      <c r="K32" s="53" t="s">
        <v>316</v>
      </c>
      <c r="L32" s="65">
        <v>0.04</v>
      </c>
      <c r="M32" s="53" t="s">
        <v>316</v>
      </c>
      <c r="N32" s="53" t="s">
        <v>316</v>
      </c>
      <c r="O32" s="53" t="s">
        <v>316</v>
      </c>
      <c r="P32" s="53" t="s">
        <v>316</v>
      </c>
      <c r="Q32" s="53" t="s">
        <v>316</v>
      </c>
      <c r="R32" s="53" t="s">
        <v>316</v>
      </c>
    </row>
    <row r="33" spans="1:18" ht="38.25" x14ac:dyDescent="0.25">
      <c r="A33" s="16" t="s">
        <v>57</v>
      </c>
      <c r="B33" s="15" t="s">
        <v>25</v>
      </c>
      <c r="C33" s="12">
        <v>0.18</v>
      </c>
      <c r="D33" s="12">
        <v>0.2</v>
      </c>
      <c r="E33" s="12">
        <v>0.18</v>
      </c>
      <c r="F33" s="12">
        <v>0.18</v>
      </c>
      <c r="G33" s="12">
        <v>0.2</v>
      </c>
      <c r="H33" s="12">
        <v>0.2</v>
      </c>
      <c r="I33" s="12">
        <v>0.2</v>
      </c>
      <c r="J33" s="12">
        <v>0.2</v>
      </c>
      <c r="K33" s="12">
        <v>0.2</v>
      </c>
      <c r="L33" s="65">
        <v>0.2</v>
      </c>
      <c r="M33" s="12">
        <v>0.2</v>
      </c>
      <c r="N33" s="12">
        <v>0.2</v>
      </c>
      <c r="O33" s="12">
        <v>0.2</v>
      </c>
      <c r="P33" s="12">
        <v>0.2</v>
      </c>
      <c r="Q33" s="12">
        <v>0.2</v>
      </c>
      <c r="R33" s="12">
        <v>0.2</v>
      </c>
    </row>
    <row r="34" spans="1:18" ht="63.75" x14ac:dyDescent="0.25">
      <c r="A34" s="16" t="s">
        <v>68</v>
      </c>
      <c r="B34" s="15" t="s">
        <v>26</v>
      </c>
      <c r="C34" s="12">
        <v>0.18</v>
      </c>
      <c r="D34" s="12">
        <v>0.2</v>
      </c>
      <c r="E34" s="12">
        <v>0.2</v>
      </c>
      <c r="F34" s="12">
        <v>0.2</v>
      </c>
      <c r="G34" s="12">
        <v>0.1</v>
      </c>
      <c r="H34" s="12">
        <v>0.2</v>
      </c>
      <c r="I34" s="12">
        <v>0.2</v>
      </c>
      <c r="J34" s="12">
        <v>0.2</v>
      </c>
      <c r="K34" s="12">
        <v>0.2</v>
      </c>
      <c r="L34" s="65">
        <v>0.2</v>
      </c>
      <c r="M34" s="12">
        <v>0.2</v>
      </c>
      <c r="N34" s="12">
        <v>0.2</v>
      </c>
      <c r="O34" s="12">
        <v>0.2</v>
      </c>
      <c r="P34" s="12">
        <v>0.2</v>
      </c>
      <c r="Q34" s="12">
        <v>0.2</v>
      </c>
      <c r="R34" s="12">
        <v>0.2</v>
      </c>
    </row>
    <row r="35" spans="1:18" ht="40.5" customHeight="1" x14ac:dyDescent="0.25">
      <c r="A35" s="16" t="s">
        <v>100</v>
      </c>
      <c r="B35" s="15" t="s">
        <v>101</v>
      </c>
      <c r="C35" s="12" t="s">
        <v>316</v>
      </c>
      <c r="D35" s="12" t="s">
        <v>316</v>
      </c>
      <c r="E35" s="12" t="s">
        <v>316</v>
      </c>
      <c r="F35" s="12" t="s">
        <v>316</v>
      </c>
      <c r="G35" s="12">
        <v>0.1</v>
      </c>
      <c r="H35" s="12" t="s">
        <v>316</v>
      </c>
      <c r="I35" s="12" t="s">
        <v>316</v>
      </c>
      <c r="J35" s="12" t="s">
        <v>316</v>
      </c>
      <c r="K35" s="12" t="s">
        <v>316</v>
      </c>
      <c r="L35" s="65" t="s">
        <v>316</v>
      </c>
      <c r="M35" s="12" t="s">
        <v>316</v>
      </c>
      <c r="N35" s="12" t="s">
        <v>316</v>
      </c>
      <c r="O35" s="12" t="s">
        <v>316</v>
      </c>
      <c r="P35" s="12" t="s">
        <v>316</v>
      </c>
      <c r="Q35" s="12" t="s">
        <v>316</v>
      </c>
      <c r="R35" s="12" t="s">
        <v>316</v>
      </c>
    </row>
    <row r="36" spans="1:18" ht="40.5" customHeight="1" x14ac:dyDescent="0.25">
      <c r="A36" s="16" t="s">
        <v>350</v>
      </c>
      <c r="B36" s="15" t="s">
        <v>349</v>
      </c>
      <c r="C36" s="12" t="s">
        <v>316</v>
      </c>
      <c r="D36" s="12" t="s">
        <v>316</v>
      </c>
      <c r="E36" s="12" t="s">
        <v>316</v>
      </c>
      <c r="F36" s="12" t="s">
        <v>316</v>
      </c>
      <c r="G36" s="12" t="s">
        <v>316</v>
      </c>
      <c r="H36" s="12" t="s">
        <v>316</v>
      </c>
      <c r="I36" s="12" t="s">
        <v>316</v>
      </c>
      <c r="J36" s="12" t="s">
        <v>316</v>
      </c>
      <c r="K36" s="12" t="s">
        <v>316</v>
      </c>
      <c r="L36" s="65" t="s">
        <v>316</v>
      </c>
      <c r="M36" s="12" t="s">
        <v>316</v>
      </c>
      <c r="N36" s="12" t="s">
        <v>316</v>
      </c>
      <c r="O36" s="12" t="s">
        <v>316</v>
      </c>
      <c r="P36" s="12" t="s">
        <v>316</v>
      </c>
      <c r="Q36" s="12" t="s">
        <v>316</v>
      </c>
      <c r="R36" s="12" t="s">
        <v>316</v>
      </c>
    </row>
    <row r="37" spans="1:18" s="1" customFormat="1" ht="36" customHeight="1" x14ac:dyDescent="0.25">
      <c r="A37" s="19" t="s">
        <v>27</v>
      </c>
      <c r="B37" s="18" t="s">
        <v>28</v>
      </c>
      <c r="C37" s="14">
        <v>1</v>
      </c>
      <c r="D37" s="14">
        <v>1</v>
      </c>
      <c r="E37" s="14">
        <v>1</v>
      </c>
      <c r="F37" s="14">
        <v>1</v>
      </c>
      <c r="G37" s="14">
        <v>1</v>
      </c>
      <c r="H37" s="14">
        <v>1</v>
      </c>
      <c r="I37" s="14">
        <v>1</v>
      </c>
      <c r="J37" s="14">
        <v>1</v>
      </c>
      <c r="K37" s="14">
        <v>1</v>
      </c>
      <c r="L37" s="67">
        <v>1</v>
      </c>
      <c r="M37" s="14">
        <v>1</v>
      </c>
      <c r="N37" s="14">
        <v>1</v>
      </c>
      <c r="O37" s="14">
        <v>1</v>
      </c>
      <c r="P37" s="14">
        <v>1</v>
      </c>
      <c r="Q37" s="14">
        <v>1</v>
      </c>
      <c r="R37" s="14">
        <v>1</v>
      </c>
    </row>
    <row r="38" spans="1:18" ht="51" x14ac:dyDescent="0.25">
      <c r="A38" s="16" t="s">
        <v>29</v>
      </c>
      <c r="B38" s="15" t="s">
        <v>30</v>
      </c>
      <c r="C38" s="12">
        <v>1</v>
      </c>
      <c r="D38" s="12">
        <v>1</v>
      </c>
      <c r="E38" s="12">
        <v>1</v>
      </c>
      <c r="F38" s="12">
        <v>1</v>
      </c>
      <c r="G38" s="12">
        <v>1</v>
      </c>
      <c r="H38" s="12">
        <v>1</v>
      </c>
      <c r="I38" s="12">
        <v>0.5</v>
      </c>
      <c r="J38" s="12">
        <v>0.5</v>
      </c>
      <c r="K38" s="12">
        <v>0.3</v>
      </c>
      <c r="L38" s="65">
        <v>0.8</v>
      </c>
      <c r="M38" s="12">
        <v>1</v>
      </c>
      <c r="N38" s="12">
        <v>1</v>
      </c>
      <c r="O38" s="12">
        <v>1</v>
      </c>
      <c r="P38" s="12">
        <v>1</v>
      </c>
      <c r="Q38" s="12">
        <v>1</v>
      </c>
      <c r="R38" s="12">
        <v>1</v>
      </c>
    </row>
    <row r="39" spans="1:18" ht="38.25" x14ac:dyDescent="0.25">
      <c r="A39" s="16" t="s">
        <v>69</v>
      </c>
      <c r="B39" s="15" t="s">
        <v>12</v>
      </c>
      <c r="C39" s="12">
        <v>1</v>
      </c>
      <c r="D39" s="12">
        <v>1</v>
      </c>
      <c r="E39" s="12">
        <v>1</v>
      </c>
      <c r="F39" s="12">
        <v>1</v>
      </c>
      <c r="G39" s="12">
        <v>1</v>
      </c>
      <c r="H39" s="12">
        <v>1</v>
      </c>
      <c r="I39" s="12">
        <v>0.5</v>
      </c>
      <c r="J39" s="12">
        <v>0.5</v>
      </c>
      <c r="K39" s="12">
        <v>0.3</v>
      </c>
      <c r="L39" s="65">
        <v>0.8</v>
      </c>
      <c r="M39" s="12">
        <v>1</v>
      </c>
      <c r="N39" s="12">
        <v>1</v>
      </c>
      <c r="O39" s="12">
        <v>1</v>
      </c>
      <c r="P39" s="12">
        <v>1</v>
      </c>
      <c r="Q39" s="12">
        <v>1</v>
      </c>
      <c r="R39" s="12">
        <v>1</v>
      </c>
    </row>
    <row r="40" spans="1:18" ht="51" x14ac:dyDescent="0.25">
      <c r="A40" s="16" t="s">
        <v>70</v>
      </c>
      <c r="B40" s="15" t="s">
        <v>126</v>
      </c>
      <c r="C40" s="12" t="s">
        <v>316</v>
      </c>
      <c r="D40" s="12" t="s">
        <v>316</v>
      </c>
      <c r="E40" s="12" t="s">
        <v>316</v>
      </c>
      <c r="F40" s="12" t="s">
        <v>316</v>
      </c>
      <c r="G40" s="12" t="s">
        <v>316</v>
      </c>
      <c r="H40" s="12" t="s">
        <v>316</v>
      </c>
      <c r="I40" s="12" t="s">
        <v>316</v>
      </c>
      <c r="J40" s="12" t="s">
        <v>316</v>
      </c>
      <c r="K40" s="12" t="s">
        <v>316</v>
      </c>
      <c r="L40" s="65" t="s">
        <v>316</v>
      </c>
      <c r="M40" s="12" t="s">
        <v>316</v>
      </c>
      <c r="N40" s="12" t="s">
        <v>316</v>
      </c>
      <c r="O40" s="12" t="s">
        <v>316</v>
      </c>
      <c r="P40" s="12" t="s">
        <v>316</v>
      </c>
      <c r="Q40" s="12" t="s">
        <v>316</v>
      </c>
      <c r="R40" s="12" t="s">
        <v>316</v>
      </c>
    </row>
    <row r="41" spans="1:18" ht="51" x14ac:dyDescent="0.25">
      <c r="A41" s="16" t="s">
        <v>71</v>
      </c>
      <c r="B41" s="15" t="s">
        <v>31</v>
      </c>
      <c r="C41" s="12" t="s">
        <v>316</v>
      </c>
      <c r="D41" s="12" t="s">
        <v>316</v>
      </c>
      <c r="E41" s="12" t="s">
        <v>316</v>
      </c>
      <c r="F41" s="12" t="s">
        <v>316</v>
      </c>
      <c r="G41" s="12" t="s">
        <v>316</v>
      </c>
      <c r="H41" s="12" t="s">
        <v>316</v>
      </c>
      <c r="I41" s="12" t="s">
        <v>316</v>
      </c>
      <c r="J41" s="12" t="s">
        <v>316</v>
      </c>
      <c r="K41" s="12" t="s">
        <v>316</v>
      </c>
      <c r="L41" s="65" t="s">
        <v>316</v>
      </c>
      <c r="M41" s="12" t="s">
        <v>316</v>
      </c>
      <c r="N41" s="12" t="s">
        <v>316</v>
      </c>
      <c r="O41" s="12" t="s">
        <v>316</v>
      </c>
      <c r="P41" s="12" t="s">
        <v>316</v>
      </c>
      <c r="Q41" s="12" t="s">
        <v>316</v>
      </c>
      <c r="R41" s="12" t="s">
        <v>316</v>
      </c>
    </row>
    <row r="42" spans="1:18" ht="39" customHeight="1" x14ac:dyDescent="0.25">
      <c r="A42" s="16" t="s">
        <v>95</v>
      </c>
      <c r="B42" s="15" t="s">
        <v>15</v>
      </c>
      <c r="C42" s="12" t="s">
        <v>316</v>
      </c>
      <c r="D42" s="12" t="s">
        <v>316</v>
      </c>
      <c r="E42" s="12" t="s">
        <v>316</v>
      </c>
      <c r="F42" s="12" t="s">
        <v>316</v>
      </c>
      <c r="G42" s="12" t="s">
        <v>316</v>
      </c>
      <c r="H42" s="12" t="s">
        <v>316</v>
      </c>
      <c r="I42" s="12" t="s">
        <v>316</v>
      </c>
      <c r="J42" s="12" t="s">
        <v>316</v>
      </c>
      <c r="K42" s="12" t="s">
        <v>316</v>
      </c>
      <c r="L42" s="65" t="s">
        <v>316</v>
      </c>
      <c r="M42" s="12" t="s">
        <v>316</v>
      </c>
      <c r="N42" s="12" t="s">
        <v>316</v>
      </c>
      <c r="O42" s="12" t="s">
        <v>316</v>
      </c>
      <c r="P42" s="12" t="s">
        <v>316</v>
      </c>
      <c r="Q42" s="12" t="s">
        <v>316</v>
      </c>
      <c r="R42" s="12" t="s">
        <v>316</v>
      </c>
    </row>
    <row r="43" spans="1:18" ht="51" x14ac:dyDescent="0.25">
      <c r="A43" s="16" t="s">
        <v>102</v>
      </c>
      <c r="B43" s="15" t="s">
        <v>237</v>
      </c>
      <c r="C43" s="12" t="s">
        <v>316</v>
      </c>
      <c r="D43" s="12" t="s">
        <v>316</v>
      </c>
      <c r="E43" s="12" t="s">
        <v>316</v>
      </c>
      <c r="F43" s="12" t="s">
        <v>316</v>
      </c>
      <c r="G43" s="12" t="s">
        <v>316</v>
      </c>
      <c r="H43" s="12" t="s">
        <v>316</v>
      </c>
      <c r="I43" s="12" t="s">
        <v>316</v>
      </c>
      <c r="J43" s="12" t="s">
        <v>316</v>
      </c>
      <c r="K43" s="12" t="s">
        <v>316</v>
      </c>
      <c r="L43" s="65" t="s">
        <v>316</v>
      </c>
      <c r="M43" s="12" t="s">
        <v>316</v>
      </c>
      <c r="N43" s="12" t="s">
        <v>316</v>
      </c>
      <c r="O43" s="12" t="s">
        <v>316</v>
      </c>
      <c r="P43" s="12" t="s">
        <v>316</v>
      </c>
      <c r="Q43" s="12" t="s">
        <v>316</v>
      </c>
      <c r="R43" s="12" t="s">
        <v>316</v>
      </c>
    </row>
    <row r="44" spans="1:18" ht="63.75" x14ac:dyDescent="0.25">
      <c r="A44" s="16" t="s">
        <v>105</v>
      </c>
      <c r="B44" s="15" t="s">
        <v>107</v>
      </c>
      <c r="C44" s="12" t="s">
        <v>316</v>
      </c>
      <c r="D44" s="12" t="s">
        <v>316</v>
      </c>
      <c r="E44" s="12" t="s">
        <v>316</v>
      </c>
      <c r="F44" s="12" t="s">
        <v>316</v>
      </c>
      <c r="G44" s="12" t="s">
        <v>316</v>
      </c>
      <c r="H44" s="12" t="s">
        <v>316</v>
      </c>
      <c r="I44" s="12">
        <v>0.3</v>
      </c>
      <c r="J44" s="12">
        <v>0.5</v>
      </c>
      <c r="K44" s="12">
        <v>0.2</v>
      </c>
      <c r="L44" s="65" t="s">
        <v>316</v>
      </c>
      <c r="M44" s="12" t="s">
        <v>316</v>
      </c>
      <c r="N44" s="12" t="s">
        <v>316</v>
      </c>
      <c r="O44" s="12" t="s">
        <v>316</v>
      </c>
      <c r="P44" s="12" t="s">
        <v>316</v>
      </c>
      <c r="Q44" s="12" t="s">
        <v>316</v>
      </c>
      <c r="R44" s="12" t="s">
        <v>316</v>
      </c>
    </row>
    <row r="45" spans="1:18" ht="63.75" x14ac:dyDescent="0.25">
      <c r="A45" s="16" t="s">
        <v>106</v>
      </c>
      <c r="B45" s="15" t="s">
        <v>103</v>
      </c>
      <c r="C45" s="12" t="s">
        <v>316</v>
      </c>
      <c r="D45" s="12" t="s">
        <v>316</v>
      </c>
      <c r="E45" s="12" t="s">
        <v>316</v>
      </c>
      <c r="F45" s="12" t="s">
        <v>316</v>
      </c>
      <c r="G45" s="12" t="s">
        <v>316</v>
      </c>
      <c r="H45" s="12" t="s">
        <v>316</v>
      </c>
      <c r="I45" s="12">
        <v>0.3</v>
      </c>
      <c r="J45" s="12">
        <v>0.5</v>
      </c>
      <c r="K45" s="12" t="s">
        <v>316</v>
      </c>
      <c r="L45" s="65">
        <v>0.2</v>
      </c>
      <c r="M45" s="12" t="s">
        <v>316</v>
      </c>
      <c r="N45" s="12" t="s">
        <v>316</v>
      </c>
      <c r="O45" s="12" t="s">
        <v>316</v>
      </c>
      <c r="P45" s="12" t="s">
        <v>316</v>
      </c>
      <c r="Q45" s="12" t="s">
        <v>316</v>
      </c>
      <c r="R45" s="12" t="s">
        <v>316</v>
      </c>
    </row>
    <row r="46" spans="1:18" ht="48.75" customHeight="1" x14ac:dyDescent="0.25">
      <c r="A46" s="16" t="s">
        <v>208</v>
      </c>
      <c r="B46" s="15" t="s">
        <v>108</v>
      </c>
      <c r="C46" s="12" t="s">
        <v>316</v>
      </c>
      <c r="D46" s="12" t="s">
        <v>316</v>
      </c>
      <c r="E46" s="12" t="s">
        <v>316</v>
      </c>
      <c r="F46" s="12" t="s">
        <v>316</v>
      </c>
      <c r="G46" s="12" t="s">
        <v>316</v>
      </c>
      <c r="H46" s="12" t="s">
        <v>316</v>
      </c>
      <c r="I46" s="12" t="s">
        <v>316</v>
      </c>
      <c r="J46" s="12" t="s">
        <v>316</v>
      </c>
      <c r="K46" s="12">
        <v>0.2</v>
      </c>
      <c r="L46" s="65" t="s">
        <v>316</v>
      </c>
      <c r="M46" s="12" t="s">
        <v>316</v>
      </c>
      <c r="N46" s="12" t="s">
        <v>316</v>
      </c>
      <c r="O46" s="12" t="s">
        <v>316</v>
      </c>
      <c r="P46" s="12" t="s">
        <v>316</v>
      </c>
      <c r="Q46" s="12" t="s">
        <v>316</v>
      </c>
      <c r="R46" s="12" t="s">
        <v>316</v>
      </c>
    </row>
    <row r="47" spans="1:18" ht="38.25" x14ac:dyDescent="0.25">
      <c r="A47" s="16" t="s">
        <v>227</v>
      </c>
      <c r="B47" s="15" t="s">
        <v>228</v>
      </c>
      <c r="C47" s="12" t="s">
        <v>316</v>
      </c>
      <c r="D47" s="12" t="s">
        <v>316</v>
      </c>
      <c r="E47" s="12" t="s">
        <v>316</v>
      </c>
      <c r="F47" s="12" t="s">
        <v>316</v>
      </c>
      <c r="G47" s="12" t="s">
        <v>316</v>
      </c>
      <c r="H47" s="12" t="s">
        <v>316</v>
      </c>
      <c r="I47" s="12">
        <v>0.2</v>
      </c>
      <c r="J47" s="12" t="s">
        <v>316</v>
      </c>
      <c r="K47" s="12" t="s">
        <v>316</v>
      </c>
      <c r="L47" s="65" t="s">
        <v>316</v>
      </c>
      <c r="M47" s="12" t="s">
        <v>316</v>
      </c>
      <c r="N47" s="12" t="s">
        <v>316</v>
      </c>
      <c r="O47" s="12" t="s">
        <v>316</v>
      </c>
      <c r="P47" s="12" t="s">
        <v>316</v>
      </c>
      <c r="Q47" s="12" t="s">
        <v>316</v>
      </c>
      <c r="R47" s="12" t="s">
        <v>316</v>
      </c>
    </row>
    <row r="48" spans="1:18" ht="38.25" x14ac:dyDescent="0.25">
      <c r="A48" s="16" t="s">
        <v>229</v>
      </c>
      <c r="B48" s="15" t="s">
        <v>224</v>
      </c>
      <c r="C48" s="12" t="s">
        <v>316</v>
      </c>
      <c r="D48" s="12" t="s">
        <v>316</v>
      </c>
      <c r="E48" s="12" t="s">
        <v>316</v>
      </c>
      <c r="F48" s="12" t="s">
        <v>316</v>
      </c>
      <c r="G48" s="12" t="s">
        <v>316</v>
      </c>
      <c r="H48" s="12" t="s">
        <v>316</v>
      </c>
      <c r="I48" s="12">
        <v>0.2</v>
      </c>
      <c r="J48" s="12" t="s">
        <v>316</v>
      </c>
      <c r="K48" s="12" t="s">
        <v>316</v>
      </c>
      <c r="L48" s="65" t="s">
        <v>316</v>
      </c>
      <c r="M48" s="12" t="s">
        <v>316</v>
      </c>
      <c r="N48" s="12" t="s">
        <v>316</v>
      </c>
      <c r="O48" s="12" t="s">
        <v>316</v>
      </c>
      <c r="P48" s="12" t="s">
        <v>316</v>
      </c>
      <c r="Q48" s="12" t="s">
        <v>316</v>
      </c>
      <c r="R48" s="12" t="s">
        <v>316</v>
      </c>
    </row>
    <row r="49" spans="1:18" ht="38.25" x14ac:dyDescent="0.25">
      <c r="A49" s="16" t="s">
        <v>284</v>
      </c>
      <c r="B49" s="15" t="s">
        <v>285</v>
      </c>
      <c r="C49" s="12" t="s">
        <v>316</v>
      </c>
      <c r="D49" s="12" t="s">
        <v>316</v>
      </c>
      <c r="E49" s="12" t="s">
        <v>316</v>
      </c>
      <c r="F49" s="12" t="s">
        <v>316</v>
      </c>
      <c r="G49" s="12" t="s">
        <v>316</v>
      </c>
      <c r="H49" s="12" t="s">
        <v>316</v>
      </c>
      <c r="I49" s="12" t="s">
        <v>316</v>
      </c>
      <c r="J49" s="12" t="s">
        <v>316</v>
      </c>
      <c r="K49" s="12">
        <v>0.5</v>
      </c>
      <c r="L49" s="65" t="s">
        <v>316</v>
      </c>
      <c r="M49" s="12" t="s">
        <v>316</v>
      </c>
      <c r="N49" s="12" t="s">
        <v>316</v>
      </c>
      <c r="O49" s="12" t="s">
        <v>316</v>
      </c>
      <c r="P49" s="12" t="s">
        <v>316</v>
      </c>
      <c r="Q49" s="12" t="s">
        <v>316</v>
      </c>
      <c r="R49" s="12" t="s">
        <v>316</v>
      </c>
    </row>
    <row r="50" spans="1:18" ht="38.25" x14ac:dyDescent="0.25">
      <c r="A50" s="16" t="s">
        <v>286</v>
      </c>
      <c r="B50" s="15" t="s">
        <v>287</v>
      </c>
      <c r="C50" s="12" t="s">
        <v>316</v>
      </c>
      <c r="D50" s="12" t="s">
        <v>316</v>
      </c>
      <c r="E50" s="12" t="s">
        <v>316</v>
      </c>
      <c r="F50" s="12" t="s">
        <v>316</v>
      </c>
      <c r="G50" s="12" t="s">
        <v>316</v>
      </c>
      <c r="H50" s="12" t="s">
        <v>316</v>
      </c>
      <c r="I50" s="12" t="s">
        <v>316</v>
      </c>
      <c r="J50" s="12" t="s">
        <v>316</v>
      </c>
      <c r="K50" s="12">
        <v>0.5</v>
      </c>
      <c r="L50" s="65" t="s">
        <v>316</v>
      </c>
      <c r="M50" s="12" t="s">
        <v>316</v>
      </c>
      <c r="N50" s="12" t="s">
        <v>316</v>
      </c>
      <c r="O50" s="12" t="s">
        <v>316</v>
      </c>
      <c r="P50" s="12" t="s">
        <v>316</v>
      </c>
      <c r="Q50" s="12" t="s">
        <v>316</v>
      </c>
      <c r="R50" s="12" t="s">
        <v>316</v>
      </c>
    </row>
    <row r="51" spans="1:18" s="1" customFormat="1" ht="26.25" customHeight="1" x14ac:dyDescent="0.25">
      <c r="A51" s="19" t="s">
        <v>32</v>
      </c>
      <c r="B51" s="18" t="s">
        <v>33</v>
      </c>
      <c r="C51" s="13">
        <v>1</v>
      </c>
      <c r="D51" s="13">
        <v>1</v>
      </c>
      <c r="E51" s="13">
        <v>1</v>
      </c>
      <c r="F51" s="13">
        <v>1</v>
      </c>
      <c r="G51" s="13">
        <v>1</v>
      </c>
      <c r="H51" s="13">
        <v>1</v>
      </c>
      <c r="I51" s="13">
        <v>1</v>
      </c>
      <c r="J51" s="13">
        <v>1</v>
      </c>
      <c r="K51" s="13">
        <v>1</v>
      </c>
      <c r="L51" s="64">
        <v>1</v>
      </c>
      <c r="M51" s="13">
        <v>1</v>
      </c>
      <c r="N51" s="13">
        <v>1</v>
      </c>
      <c r="O51" s="13">
        <v>1</v>
      </c>
      <c r="P51" s="13">
        <v>1</v>
      </c>
      <c r="Q51" s="13">
        <v>1</v>
      </c>
      <c r="R51" s="13">
        <v>1</v>
      </c>
    </row>
    <row r="52" spans="1:18" ht="51" x14ac:dyDescent="0.25">
      <c r="A52" s="16" t="s">
        <v>34</v>
      </c>
      <c r="B52" s="15" t="s">
        <v>35</v>
      </c>
      <c r="C52" s="11">
        <v>1</v>
      </c>
      <c r="D52" s="11">
        <v>1</v>
      </c>
      <c r="E52" s="11">
        <v>1</v>
      </c>
      <c r="F52" s="11">
        <v>1</v>
      </c>
      <c r="G52" s="11">
        <v>1</v>
      </c>
      <c r="H52" s="11">
        <v>1</v>
      </c>
      <c r="I52" s="20">
        <v>1</v>
      </c>
      <c r="J52" s="12">
        <v>0.8</v>
      </c>
      <c r="K52" s="12">
        <f>K53+K67</f>
        <v>0.8</v>
      </c>
      <c r="L52" s="68">
        <v>1</v>
      </c>
      <c r="M52" s="11">
        <v>1</v>
      </c>
      <c r="N52" s="11">
        <v>1</v>
      </c>
      <c r="O52" s="11">
        <v>1</v>
      </c>
      <c r="P52" s="11">
        <v>1</v>
      </c>
      <c r="Q52" s="11">
        <v>1</v>
      </c>
      <c r="R52" s="11">
        <v>1</v>
      </c>
    </row>
    <row r="53" spans="1:18" ht="38.25" x14ac:dyDescent="0.25">
      <c r="A53" s="16" t="s">
        <v>72</v>
      </c>
      <c r="B53" s="15" t="s">
        <v>37</v>
      </c>
      <c r="C53" s="11">
        <v>0.5</v>
      </c>
      <c r="D53" s="11">
        <v>1</v>
      </c>
      <c r="E53" s="11">
        <v>0.9</v>
      </c>
      <c r="F53" s="11">
        <v>1</v>
      </c>
      <c r="G53" s="11">
        <v>1</v>
      </c>
      <c r="H53" s="11">
        <v>1</v>
      </c>
      <c r="I53" s="11">
        <v>0.7</v>
      </c>
      <c r="J53" s="12">
        <v>0.5</v>
      </c>
      <c r="K53" s="12">
        <v>0.5</v>
      </c>
      <c r="L53" s="68">
        <v>1</v>
      </c>
      <c r="M53" s="11">
        <v>1</v>
      </c>
      <c r="N53" s="11">
        <v>1</v>
      </c>
      <c r="O53" s="11">
        <v>1</v>
      </c>
      <c r="P53" s="11">
        <v>1</v>
      </c>
      <c r="Q53" s="11">
        <v>1</v>
      </c>
      <c r="R53" s="11">
        <v>1</v>
      </c>
    </row>
    <row r="54" spans="1:18" ht="51" x14ac:dyDescent="0.25">
      <c r="A54" s="16" t="s">
        <v>73</v>
      </c>
      <c r="B54" s="15" t="s">
        <v>126</v>
      </c>
      <c r="C54" s="11" t="s">
        <v>316</v>
      </c>
      <c r="D54" s="11" t="s">
        <v>316</v>
      </c>
      <c r="E54" s="11" t="s">
        <v>316</v>
      </c>
      <c r="F54" s="11" t="s">
        <v>316</v>
      </c>
      <c r="G54" s="11" t="s">
        <v>316</v>
      </c>
      <c r="H54" s="11" t="s">
        <v>316</v>
      </c>
      <c r="I54" s="11" t="s">
        <v>316</v>
      </c>
      <c r="J54" s="11" t="s">
        <v>316</v>
      </c>
      <c r="K54" s="11" t="s">
        <v>316</v>
      </c>
      <c r="L54" s="68" t="s">
        <v>316</v>
      </c>
      <c r="M54" s="11" t="s">
        <v>316</v>
      </c>
      <c r="N54" s="11" t="s">
        <v>316</v>
      </c>
      <c r="O54" s="11" t="s">
        <v>316</v>
      </c>
      <c r="P54" s="11" t="s">
        <v>316</v>
      </c>
      <c r="Q54" s="11" t="s">
        <v>316</v>
      </c>
      <c r="R54" s="11" t="s">
        <v>316</v>
      </c>
    </row>
    <row r="55" spans="1:18" ht="51" x14ac:dyDescent="0.25">
      <c r="A55" s="16" t="s">
        <v>74</v>
      </c>
      <c r="B55" s="8" t="s">
        <v>132</v>
      </c>
      <c r="C55" s="11" t="s">
        <v>316</v>
      </c>
      <c r="D55" s="11" t="s">
        <v>316</v>
      </c>
      <c r="E55" s="11" t="s">
        <v>316</v>
      </c>
      <c r="F55" s="11" t="s">
        <v>316</v>
      </c>
      <c r="G55" s="11" t="s">
        <v>316</v>
      </c>
      <c r="H55" s="11" t="s">
        <v>316</v>
      </c>
      <c r="I55" s="11">
        <v>0.1</v>
      </c>
      <c r="J55" s="11" t="s">
        <v>316</v>
      </c>
      <c r="K55" s="11" t="s">
        <v>316</v>
      </c>
      <c r="L55" s="68" t="s">
        <v>316</v>
      </c>
      <c r="M55" s="11" t="s">
        <v>316</v>
      </c>
      <c r="N55" s="11" t="s">
        <v>316</v>
      </c>
      <c r="O55" s="11" t="s">
        <v>316</v>
      </c>
      <c r="P55" s="11" t="s">
        <v>316</v>
      </c>
      <c r="Q55" s="11" t="s">
        <v>316</v>
      </c>
      <c r="R55" s="11" t="s">
        <v>316</v>
      </c>
    </row>
    <row r="56" spans="1:18" ht="25.5" x14ac:dyDescent="0.25">
      <c r="A56" s="16" t="s">
        <v>75</v>
      </c>
      <c r="B56" s="15" t="s">
        <v>212</v>
      </c>
      <c r="C56" s="11" t="s">
        <v>316</v>
      </c>
      <c r="D56" s="11" t="s">
        <v>316</v>
      </c>
      <c r="E56" s="11" t="s">
        <v>316</v>
      </c>
      <c r="F56" s="11" t="s">
        <v>316</v>
      </c>
      <c r="G56" s="11" t="s">
        <v>316</v>
      </c>
      <c r="H56" s="11" t="s">
        <v>316</v>
      </c>
      <c r="I56" s="11" t="s">
        <v>316</v>
      </c>
      <c r="J56" s="11" t="s">
        <v>316</v>
      </c>
      <c r="K56" s="11" t="s">
        <v>316</v>
      </c>
      <c r="L56" s="68" t="s">
        <v>316</v>
      </c>
      <c r="M56" s="11" t="s">
        <v>316</v>
      </c>
      <c r="N56" s="11" t="s">
        <v>316</v>
      </c>
      <c r="O56" s="11" t="s">
        <v>316</v>
      </c>
      <c r="P56" s="11" t="s">
        <v>316</v>
      </c>
      <c r="Q56" s="11" t="s">
        <v>316</v>
      </c>
      <c r="R56" s="11" t="s">
        <v>316</v>
      </c>
    </row>
    <row r="57" spans="1:18" ht="60" customHeight="1" x14ac:dyDescent="0.25">
      <c r="A57" s="16" t="s">
        <v>76</v>
      </c>
      <c r="B57" s="15" t="s">
        <v>38</v>
      </c>
      <c r="C57" s="11">
        <v>0.11</v>
      </c>
      <c r="D57" s="11" t="s">
        <v>316</v>
      </c>
      <c r="E57" s="11" t="s">
        <v>316</v>
      </c>
      <c r="F57" s="11" t="s">
        <v>316</v>
      </c>
      <c r="G57" s="11" t="s">
        <v>316</v>
      </c>
      <c r="H57" s="11" t="s">
        <v>316</v>
      </c>
      <c r="I57" s="11" t="s">
        <v>316</v>
      </c>
      <c r="J57" s="11" t="s">
        <v>316</v>
      </c>
      <c r="K57" s="11" t="s">
        <v>316</v>
      </c>
      <c r="L57" s="68" t="s">
        <v>316</v>
      </c>
      <c r="M57" s="11" t="s">
        <v>316</v>
      </c>
      <c r="N57" s="11" t="s">
        <v>316</v>
      </c>
      <c r="O57" s="11" t="s">
        <v>316</v>
      </c>
      <c r="P57" s="11" t="s">
        <v>316</v>
      </c>
      <c r="Q57" s="11" t="s">
        <v>316</v>
      </c>
      <c r="R57" s="11" t="s">
        <v>316</v>
      </c>
    </row>
    <row r="58" spans="1:18" ht="51" x14ac:dyDescent="0.25">
      <c r="A58" s="16" t="s">
        <v>77</v>
      </c>
      <c r="B58" s="15" t="s">
        <v>13</v>
      </c>
      <c r="C58" s="11">
        <v>0.05</v>
      </c>
      <c r="D58" s="11" t="s">
        <v>316</v>
      </c>
      <c r="E58" s="11" t="s">
        <v>316</v>
      </c>
      <c r="F58" s="11" t="s">
        <v>316</v>
      </c>
      <c r="G58" s="11" t="s">
        <v>316</v>
      </c>
      <c r="H58" s="11" t="s">
        <v>316</v>
      </c>
      <c r="I58" s="11" t="s">
        <v>316</v>
      </c>
      <c r="J58" s="11" t="s">
        <v>316</v>
      </c>
      <c r="K58" s="11" t="s">
        <v>316</v>
      </c>
      <c r="L58" s="68" t="s">
        <v>316</v>
      </c>
      <c r="M58" s="11" t="s">
        <v>316</v>
      </c>
      <c r="N58" s="11" t="s">
        <v>316</v>
      </c>
      <c r="O58" s="11" t="s">
        <v>316</v>
      </c>
      <c r="P58" s="11" t="s">
        <v>316</v>
      </c>
      <c r="Q58" s="11" t="s">
        <v>316</v>
      </c>
      <c r="R58" s="11" t="s">
        <v>316</v>
      </c>
    </row>
    <row r="59" spans="1:18" ht="25.5" x14ac:dyDescent="0.25">
      <c r="A59" s="16" t="s">
        <v>78</v>
      </c>
      <c r="B59" s="15" t="s">
        <v>340</v>
      </c>
      <c r="C59" s="11">
        <v>0.3</v>
      </c>
      <c r="D59" s="11" t="s">
        <v>316</v>
      </c>
      <c r="E59" s="11" t="s">
        <v>316</v>
      </c>
      <c r="F59" s="11" t="s">
        <v>316</v>
      </c>
      <c r="G59" s="11" t="s">
        <v>316</v>
      </c>
      <c r="H59" s="11" t="s">
        <v>316</v>
      </c>
      <c r="I59" s="11" t="s">
        <v>316</v>
      </c>
      <c r="J59" s="11" t="s">
        <v>316</v>
      </c>
      <c r="K59" s="11" t="s">
        <v>316</v>
      </c>
      <c r="L59" s="68" t="s">
        <v>316</v>
      </c>
      <c r="M59" s="11" t="s">
        <v>316</v>
      </c>
      <c r="N59" s="11" t="s">
        <v>316</v>
      </c>
      <c r="O59" s="11" t="s">
        <v>316</v>
      </c>
      <c r="P59" s="11" t="s">
        <v>316</v>
      </c>
      <c r="Q59" s="11" t="s">
        <v>316</v>
      </c>
      <c r="R59" s="11" t="s">
        <v>316</v>
      </c>
    </row>
    <row r="60" spans="1:18" ht="51" x14ac:dyDescent="0.25">
      <c r="A60" s="16" t="s">
        <v>79</v>
      </c>
      <c r="B60" s="15" t="s">
        <v>40</v>
      </c>
      <c r="C60" s="11">
        <v>0.04</v>
      </c>
      <c r="D60" s="11" t="s">
        <v>316</v>
      </c>
      <c r="E60" s="11" t="s">
        <v>316</v>
      </c>
      <c r="F60" s="11" t="s">
        <v>316</v>
      </c>
      <c r="G60" s="11" t="s">
        <v>316</v>
      </c>
      <c r="H60" s="11" t="s">
        <v>316</v>
      </c>
      <c r="I60" s="11" t="s">
        <v>316</v>
      </c>
      <c r="J60" s="11" t="s">
        <v>316</v>
      </c>
      <c r="K60" s="11" t="s">
        <v>316</v>
      </c>
      <c r="L60" s="68" t="s">
        <v>316</v>
      </c>
      <c r="M60" s="11" t="s">
        <v>316</v>
      </c>
      <c r="N60" s="11" t="s">
        <v>316</v>
      </c>
      <c r="O60" s="11" t="s">
        <v>316</v>
      </c>
      <c r="P60" s="11" t="s">
        <v>316</v>
      </c>
      <c r="Q60" s="11" t="s">
        <v>316</v>
      </c>
      <c r="R60" s="11" t="s">
        <v>316</v>
      </c>
    </row>
    <row r="61" spans="1:18" ht="63.75" x14ac:dyDescent="0.25">
      <c r="A61" s="16" t="s">
        <v>80</v>
      </c>
      <c r="B61" s="15" t="s">
        <v>41</v>
      </c>
      <c r="C61" s="11" t="s">
        <v>316</v>
      </c>
      <c r="D61" s="11" t="s">
        <v>316</v>
      </c>
      <c r="E61" s="11" t="s">
        <v>316</v>
      </c>
      <c r="F61" s="11" t="s">
        <v>316</v>
      </c>
      <c r="G61" s="11" t="s">
        <v>316</v>
      </c>
      <c r="H61" s="11" t="s">
        <v>316</v>
      </c>
      <c r="I61" s="11" t="s">
        <v>316</v>
      </c>
      <c r="J61" s="11" t="s">
        <v>316</v>
      </c>
      <c r="K61" s="11" t="s">
        <v>316</v>
      </c>
      <c r="L61" s="68" t="s">
        <v>316</v>
      </c>
      <c r="M61" s="11" t="s">
        <v>316</v>
      </c>
      <c r="N61" s="11" t="s">
        <v>316</v>
      </c>
      <c r="O61" s="11" t="s">
        <v>316</v>
      </c>
      <c r="P61" s="11" t="s">
        <v>316</v>
      </c>
      <c r="Q61" s="11" t="s">
        <v>316</v>
      </c>
      <c r="R61" s="11" t="s">
        <v>316</v>
      </c>
    </row>
    <row r="62" spans="1:18" ht="38.25" customHeight="1" x14ac:dyDescent="0.25">
      <c r="A62" s="16" t="s">
        <v>127</v>
      </c>
      <c r="B62" s="15" t="s">
        <v>15</v>
      </c>
      <c r="C62" s="11" t="s">
        <v>316</v>
      </c>
      <c r="D62" s="11" t="s">
        <v>316</v>
      </c>
      <c r="E62" s="11" t="s">
        <v>316</v>
      </c>
      <c r="F62" s="11" t="s">
        <v>316</v>
      </c>
      <c r="G62" s="11" t="s">
        <v>316</v>
      </c>
      <c r="H62" s="11" t="s">
        <v>316</v>
      </c>
      <c r="I62" s="11" t="s">
        <v>316</v>
      </c>
      <c r="J62" s="11" t="s">
        <v>316</v>
      </c>
      <c r="K62" s="11" t="s">
        <v>316</v>
      </c>
      <c r="L62" s="68" t="s">
        <v>316</v>
      </c>
      <c r="M62" s="11" t="s">
        <v>316</v>
      </c>
      <c r="N62" s="11" t="s">
        <v>316</v>
      </c>
      <c r="O62" s="11" t="s">
        <v>316</v>
      </c>
      <c r="P62" s="11" t="s">
        <v>316</v>
      </c>
      <c r="Q62" s="11" t="s">
        <v>316</v>
      </c>
      <c r="R62" s="11" t="s">
        <v>316</v>
      </c>
    </row>
    <row r="63" spans="1:18" ht="51" x14ac:dyDescent="0.25">
      <c r="A63" s="16" t="s">
        <v>128</v>
      </c>
      <c r="B63" s="15" t="s">
        <v>42</v>
      </c>
      <c r="C63" s="11" t="s">
        <v>316</v>
      </c>
      <c r="D63" s="11" t="s">
        <v>316</v>
      </c>
      <c r="E63" s="11">
        <v>0.1</v>
      </c>
      <c r="F63" s="11" t="s">
        <v>316</v>
      </c>
      <c r="G63" s="11" t="s">
        <v>316</v>
      </c>
      <c r="H63" s="11" t="s">
        <v>316</v>
      </c>
      <c r="I63" s="11" t="s">
        <v>316</v>
      </c>
      <c r="J63" s="11" t="s">
        <v>316</v>
      </c>
      <c r="K63" s="11" t="s">
        <v>316</v>
      </c>
      <c r="L63" s="68" t="s">
        <v>316</v>
      </c>
      <c r="M63" s="11" t="s">
        <v>316</v>
      </c>
      <c r="N63" s="11" t="s">
        <v>316</v>
      </c>
      <c r="O63" s="11" t="s">
        <v>316</v>
      </c>
      <c r="P63" s="11" t="s">
        <v>316</v>
      </c>
      <c r="Q63" s="11" t="s">
        <v>316</v>
      </c>
      <c r="R63" s="11" t="s">
        <v>316</v>
      </c>
    </row>
    <row r="64" spans="1:18" ht="51" x14ac:dyDescent="0.25">
      <c r="A64" s="16" t="s">
        <v>129</v>
      </c>
      <c r="B64" s="15" t="s">
        <v>343</v>
      </c>
      <c r="C64" s="11" t="s">
        <v>316</v>
      </c>
      <c r="D64" s="11" t="s">
        <v>316</v>
      </c>
      <c r="E64" s="11" t="s">
        <v>316</v>
      </c>
      <c r="F64" s="11" t="s">
        <v>316</v>
      </c>
      <c r="G64" s="11" t="s">
        <v>316</v>
      </c>
      <c r="H64" s="11">
        <v>1</v>
      </c>
      <c r="I64" s="11" t="s">
        <v>316</v>
      </c>
      <c r="J64" s="11" t="s">
        <v>316</v>
      </c>
      <c r="K64" s="11" t="s">
        <v>316</v>
      </c>
      <c r="L64" s="68" t="s">
        <v>316</v>
      </c>
      <c r="M64" s="11" t="s">
        <v>316</v>
      </c>
      <c r="N64" s="11" t="s">
        <v>316</v>
      </c>
      <c r="O64" s="11" t="s">
        <v>316</v>
      </c>
      <c r="P64" s="11" t="s">
        <v>316</v>
      </c>
      <c r="Q64" s="11" t="s">
        <v>316</v>
      </c>
      <c r="R64" s="11" t="s">
        <v>316</v>
      </c>
    </row>
    <row r="65" spans="1:18" ht="63.75" x14ac:dyDescent="0.25">
      <c r="A65" s="16" t="s">
        <v>130</v>
      </c>
      <c r="B65" s="15" t="s">
        <v>125</v>
      </c>
      <c r="C65" s="11" t="s">
        <v>316</v>
      </c>
      <c r="D65" s="11" t="s">
        <v>316</v>
      </c>
      <c r="E65" s="11" t="s">
        <v>316</v>
      </c>
      <c r="F65" s="11" t="s">
        <v>316</v>
      </c>
      <c r="G65" s="11" t="s">
        <v>316</v>
      </c>
      <c r="H65" s="11" t="s">
        <v>316</v>
      </c>
      <c r="I65" s="11">
        <v>0.1</v>
      </c>
      <c r="J65" s="11" t="s">
        <v>316</v>
      </c>
      <c r="K65" s="11" t="s">
        <v>316</v>
      </c>
      <c r="L65" s="68" t="s">
        <v>316</v>
      </c>
      <c r="M65" s="11" t="s">
        <v>316</v>
      </c>
      <c r="N65" s="11" t="s">
        <v>316</v>
      </c>
      <c r="O65" s="11" t="s">
        <v>316</v>
      </c>
      <c r="P65" s="11" t="s">
        <v>316</v>
      </c>
      <c r="Q65" s="11" t="s">
        <v>316</v>
      </c>
      <c r="R65" s="11" t="s">
        <v>316</v>
      </c>
    </row>
    <row r="66" spans="1:18" ht="79.5" customHeight="1" x14ac:dyDescent="0.25">
      <c r="A66" s="16" t="s">
        <v>131</v>
      </c>
      <c r="B66" s="15" t="s">
        <v>124</v>
      </c>
      <c r="C66" s="11" t="s">
        <v>316</v>
      </c>
      <c r="D66" s="11" t="s">
        <v>316</v>
      </c>
      <c r="E66" s="11" t="s">
        <v>316</v>
      </c>
      <c r="F66" s="11" t="s">
        <v>316</v>
      </c>
      <c r="G66" s="11" t="s">
        <v>316</v>
      </c>
      <c r="H66" s="11">
        <v>1</v>
      </c>
      <c r="I66" s="11" t="s">
        <v>316</v>
      </c>
      <c r="J66" s="11" t="s">
        <v>316</v>
      </c>
      <c r="K66" s="11" t="s">
        <v>316</v>
      </c>
      <c r="L66" s="68" t="s">
        <v>316</v>
      </c>
      <c r="M66" s="11" t="s">
        <v>316</v>
      </c>
      <c r="N66" s="11" t="s">
        <v>316</v>
      </c>
      <c r="O66" s="11" t="s">
        <v>316</v>
      </c>
      <c r="P66" s="11" t="s">
        <v>316</v>
      </c>
      <c r="Q66" s="11" t="s">
        <v>316</v>
      </c>
      <c r="R66" s="11" t="s">
        <v>316</v>
      </c>
    </row>
    <row r="67" spans="1:18" ht="69.75" customHeight="1" x14ac:dyDescent="0.25">
      <c r="A67" s="16" t="s">
        <v>221</v>
      </c>
      <c r="B67" s="15" t="s">
        <v>290</v>
      </c>
      <c r="C67" s="193" t="s">
        <v>316</v>
      </c>
      <c r="D67" s="193" t="s">
        <v>316</v>
      </c>
      <c r="E67" s="193" t="s">
        <v>316</v>
      </c>
      <c r="F67" s="193" t="s">
        <v>316</v>
      </c>
      <c r="G67" s="193" t="s">
        <v>316</v>
      </c>
      <c r="H67" s="193" t="s">
        <v>316</v>
      </c>
      <c r="I67" s="193" t="s">
        <v>316</v>
      </c>
      <c r="J67" s="194">
        <v>0.3</v>
      </c>
      <c r="K67" s="194">
        <v>0.3</v>
      </c>
      <c r="L67" s="195" t="s">
        <v>316</v>
      </c>
      <c r="M67" s="193" t="s">
        <v>316</v>
      </c>
      <c r="N67" s="193" t="s">
        <v>316</v>
      </c>
      <c r="O67" s="193" t="s">
        <v>316</v>
      </c>
      <c r="P67" s="193" t="s">
        <v>316</v>
      </c>
      <c r="Q67" s="193" t="s">
        <v>316</v>
      </c>
      <c r="R67" s="193" t="s">
        <v>316</v>
      </c>
    </row>
    <row r="68" spans="1:18" ht="25.5" x14ac:dyDescent="0.25">
      <c r="A68" s="16" t="s">
        <v>222</v>
      </c>
      <c r="B68" s="15" t="s">
        <v>215</v>
      </c>
      <c r="C68" s="193"/>
      <c r="D68" s="193"/>
      <c r="E68" s="193"/>
      <c r="F68" s="193"/>
      <c r="G68" s="193"/>
      <c r="H68" s="193"/>
      <c r="I68" s="193"/>
      <c r="J68" s="194"/>
      <c r="K68" s="194"/>
      <c r="L68" s="195"/>
      <c r="M68" s="193"/>
      <c r="N68" s="193"/>
      <c r="O68" s="193"/>
      <c r="P68" s="193"/>
      <c r="Q68" s="193"/>
      <c r="R68" s="193"/>
    </row>
    <row r="69" spans="1:18" ht="25.5" x14ac:dyDescent="0.25">
      <c r="A69" s="16" t="s">
        <v>225</v>
      </c>
      <c r="B69" s="15" t="s">
        <v>217</v>
      </c>
      <c r="C69" s="11" t="s">
        <v>316</v>
      </c>
      <c r="D69" s="11" t="s">
        <v>316</v>
      </c>
      <c r="E69" s="11" t="s">
        <v>316</v>
      </c>
      <c r="F69" s="11" t="s">
        <v>316</v>
      </c>
      <c r="G69" s="11" t="s">
        <v>316</v>
      </c>
      <c r="H69" s="11" t="s">
        <v>316</v>
      </c>
      <c r="I69" s="11">
        <v>0.1</v>
      </c>
      <c r="J69" s="11" t="s">
        <v>316</v>
      </c>
      <c r="K69" s="11" t="s">
        <v>316</v>
      </c>
      <c r="L69" s="68" t="s">
        <v>316</v>
      </c>
      <c r="M69" s="11" t="s">
        <v>316</v>
      </c>
      <c r="N69" s="11" t="s">
        <v>316</v>
      </c>
      <c r="O69" s="11" t="s">
        <v>316</v>
      </c>
      <c r="P69" s="11" t="s">
        <v>316</v>
      </c>
      <c r="Q69" s="11" t="s">
        <v>316</v>
      </c>
      <c r="R69" s="11" t="s">
        <v>316</v>
      </c>
    </row>
    <row r="70" spans="1:18" ht="38.25" x14ac:dyDescent="0.25">
      <c r="A70" s="16" t="s">
        <v>239</v>
      </c>
      <c r="B70" s="15" t="s">
        <v>250</v>
      </c>
      <c r="C70" s="11" t="s">
        <v>316</v>
      </c>
      <c r="D70" s="11" t="s">
        <v>316</v>
      </c>
      <c r="E70" s="11" t="s">
        <v>316</v>
      </c>
      <c r="F70" s="11" t="s">
        <v>316</v>
      </c>
      <c r="G70" s="11" t="s">
        <v>316</v>
      </c>
      <c r="H70" s="11" t="s">
        <v>316</v>
      </c>
      <c r="I70" s="11" t="s">
        <v>316</v>
      </c>
      <c r="J70" s="12">
        <v>0.2</v>
      </c>
      <c r="K70" s="12">
        <v>0.2</v>
      </c>
      <c r="L70" s="68" t="s">
        <v>316</v>
      </c>
      <c r="M70" s="11" t="s">
        <v>316</v>
      </c>
      <c r="N70" s="11" t="s">
        <v>316</v>
      </c>
      <c r="O70" s="11" t="s">
        <v>316</v>
      </c>
      <c r="P70" s="11" t="s">
        <v>316</v>
      </c>
      <c r="Q70" s="11" t="s">
        <v>316</v>
      </c>
      <c r="R70" s="11" t="s">
        <v>316</v>
      </c>
    </row>
    <row r="71" spans="1:18" ht="38.25" x14ac:dyDescent="0.25">
      <c r="A71" s="16" t="s">
        <v>240</v>
      </c>
      <c r="B71" s="15" t="s">
        <v>243</v>
      </c>
      <c r="C71" s="11" t="s">
        <v>316</v>
      </c>
      <c r="D71" s="11" t="s">
        <v>316</v>
      </c>
      <c r="E71" s="11" t="s">
        <v>316</v>
      </c>
      <c r="F71" s="11" t="s">
        <v>316</v>
      </c>
      <c r="G71" s="11" t="s">
        <v>316</v>
      </c>
      <c r="H71" s="11" t="s">
        <v>316</v>
      </c>
      <c r="I71" s="11" t="s">
        <v>316</v>
      </c>
      <c r="J71" s="12">
        <v>0.2</v>
      </c>
      <c r="K71" s="12" t="s">
        <v>316</v>
      </c>
      <c r="L71" s="68" t="s">
        <v>316</v>
      </c>
      <c r="M71" s="11" t="s">
        <v>316</v>
      </c>
      <c r="N71" s="11" t="s">
        <v>316</v>
      </c>
      <c r="O71" s="11" t="s">
        <v>316</v>
      </c>
      <c r="P71" s="11" t="s">
        <v>316</v>
      </c>
      <c r="Q71" s="11" t="s">
        <v>316</v>
      </c>
      <c r="R71" s="11" t="s">
        <v>316</v>
      </c>
    </row>
    <row r="72" spans="1:18" ht="38.25" x14ac:dyDescent="0.25">
      <c r="A72" s="16" t="s">
        <v>251</v>
      </c>
      <c r="B72" s="15" t="s">
        <v>243</v>
      </c>
      <c r="C72" s="11" t="s">
        <v>316</v>
      </c>
      <c r="D72" s="11" t="s">
        <v>316</v>
      </c>
      <c r="E72" s="11" t="s">
        <v>316</v>
      </c>
      <c r="F72" s="11" t="s">
        <v>316</v>
      </c>
      <c r="G72" s="11" t="s">
        <v>316</v>
      </c>
      <c r="H72" s="11" t="s">
        <v>316</v>
      </c>
      <c r="I72" s="11" t="s">
        <v>316</v>
      </c>
      <c r="J72" s="12" t="s">
        <v>316</v>
      </c>
      <c r="K72" s="12" t="s">
        <v>316</v>
      </c>
      <c r="L72" s="68" t="s">
        <v>316</v>
      </c>
      <c r="M72" s="11" t="s">
        <v>316</v>
      </c>
      <c r="N72" s="11" t="s">
        <v>316</v>
      </c>
      <c r="O72" s="11" t="s">
        <v>316</v>
      </c>
      <c r="P72" s="11" t="s">
        <v>316</v>
      </c>
      <c r="Q72" s="11" t="s">
        <v>316</v>
      </c>
      <c r="R72" s="11" t="s">
        <v>316</v>
      </c>
    </row>
    <row r="73" spans="1:18" ht="38.25" x14ac:dyDescent="0.25">
      <c r="A73" s="16" t="s">
        <v>293</v>
      </c>
      <c r="B73" s="15" t="s">
        <v>243</v>
      </c>
      <c r="C73" s="11" t="s">
        <v>316</v>
      </c>
      <c r="D73" s="11" t="s">
        <v>316</v>
      </c>
      <c r="E73" s="11" t="s">
        <v>316</v>
      </c>
      <c r="F73" s="11" t="s">
        <v>316</v>
      </c>
      <c r="G73" s="11" t="s">
        <v>316</v>
      </c>
      <c r="H73" s="11" t="s">
        <v>316</v>
      </c>
      <c r="I73" s="11" t="s">
        <v>316</v>
      </c>
      <c r="J73" s="12" t="s">
        <v>316</v>
      </c>
      <c r="K73" s="12">
        <v>0.2</v>
      </c>
      <c r="L73" s="68" t="s">
        <v>316</v>
      </c>
      <c r="M73" s="11" t="s">
        <v>316</v>
      </c>
      <c r="N73" s="11" t="s">
        <v>316</v>
      </c>
      <c r="O73" s="11" t="s">
        <v>316</v>
      </c>
      <c r="P73" s="11" t="s">
        <v>316</v>
      </c>
      <c r="Q73" s="11" t="s">
        <v>316</v>
      </c>
      <c r="R73" s="11" t="s">
        <v>316</v>
      </c>
    </row>
    <row r="74" spans="1:18" s="1" customFormat="1" ht="38.25" x14ac:dyDescent="0.25">
      <c r="A74" s="19" t="s">
        <v>43</v>
      </c>
      <c r="B74" s="18" t="s">
        <v>44</v>
      </c>
      <c r="C74" s="13">
        <v>1</v>
      </c>
      <c r="D74" s="13">
        <v>1</v>
      </c>
      <c r="E74" s="13">
        <v>1</v>
      </c>
      <c r="F74" s="13">
        <v>1</v>
      </c>
      <c r="G74" s="13">
        <v>1</v>
      </c>
      <c r="H74" s="13">
        <v>1</v>
      </c>
      <c r="I74" s="13">
        <v>1</v>
      </c>
      <c r="J74" s="13">
        <v>1</v>
      </c>
      <c r="K74" s="13">
        <v>1</v>
      </c>
      <c r="L74" s="64">
        <v>1</v>
      </c>
      <c r="M74" s="13">
        <v>1</v>
      </c>
      <c r="N74" s="13">
        <v>1</v>
      </c>
      <c r="O74" s="13">
        <v>1</v>
      </c>
      <c r="P74" s="13">
        <v>1</v>
      </c>
      <c r="Q74" s="13">
        <v>1</v>
      </c>
      <c r="R74" s="13">
        <v>1</v>
      </c>
    </row>
    <row r="75" spans="1:18" ht="51" x14ac:dyDescent="0.25">
      <c r="A75" s="16" t="s">
        <v>45</v>
      </c>
      <c r="B75" s="15" t="s">
        <v>46</v>
      </c>
      <c r="C75" s="11">
        <v>0.37</v>
      </c>
      <c r="D75" s="11">
        <v>0.37</v>
      </c>
      <c r="E75" s="11">
        <v>0.37</v>
      </c>
      <c r="F75" s="11">
        <v>0.37</v>
      </c>
      <c r="G75" s="11">
        <v>0.37</v>
      </c>
      <c r="H75" s="11">
        <v>0.37</v>
      </c>
      <c r="I75" s="11">
        <v>0.37</v>
      </c>
      <c r="J75" s="11">
        <v>0.37</v>
      </c>
      <c r="K75" s="11">
        <v>0.37</v>
      </c>
      <c r="L75" s="68">
        <v>0.37</v>
      </c>
      <c r="M75" s="11">
        <v>0.37</v>
      </c>
      <c r="N75" s="11">
        <v>0.37</v>
      </c>
      <c r="O75" s="11">
        <v>0.37</v>
      </c>
      <c r="P75" s="11">
        <v>0.37</v>
      </c>
      <c r="Q75" s="11">
        <v>0.37</v>
      </c>
      <c r="R75" s="11">
        <v>0.37</v>
      </c>
    </row>
    <row r="76" spans="1:18" ht="38.25" x14ac:dyDescent="0.25">
      <c r="A76" s="16" t="s">
        <v>81</v>
      </c>
      <c r="B76" s="15" t="s">
        <v>47</v>
      </c>
      <c r="C76" s="11">
        <v>0.37</v>
      </c>
      <c r="D76" s="11">
        <v>0.37</v>
      </c>
      <c r="E76" s="11">
        <v>0.37</v>
      </c>
      <c r="F76" s="11">
        <v>0.37</v>
      </c>
      <c r="G76" s="11">
        <v>0.37</v>
      </c>
      <c r="H76" s="11">
        <v>0.37</v>
      </c>
      <c r="I76" s="11">
        <v>0.37</v>
      </c>
      <c r="J76" s="11">
        <v>0.37</v>
      </c>
      <c r="K76" s="11">
        <v>0.37</v>
      </c>
      <c r="L76" s="68">
        <v>0.37</v>
      </c>
      <c r="M76" s="11">
        <v>0.37</v>
      </c>
      <c r="N76" s="11">
        <v>0.37</v>
      </c>
      <c r="O76" s="11">
        <v>0.37</v>
      </c>
      <c r="P76" s="11">
        <v>0.37</v>
      </c>
      <c r="Q76" s="11">
        <v>0.37</v>
      </c>
      <c r="R76" s="11">
        <v>0.37</v>
      </c>
    </row>
    <row r="77" spans="1:18" ht="63.75" x14ac:dyDescent="0.25">
      <c r="A77" s="16" t="s">
        <v>82</v>
      </c>
      <c r="B77" s="15" t="s">
        <v>48</v>
      </c>
      <c r="C77" s="11" t="s">
        <v>316</v>
      </c>
      <c r="D77" s="11" t="s">
        <v>316</v>
      </c>
      <c r="E77" s="11" t="s">
        <v>316</v>
      </c>
      <c r="F77" s="11" t="s">
        <v>316</v>
      </c>
      <c r="G77" s="11" t="s">
        <v>316</v>
      </c>
      <c r="H77" s="11" t="s">
        <v>316</v>
      </c>
      <c r="I77" s="11" t="s">
        <v>316</v>
      </c>
      <c r="J77" s="11" t="s">
        <v>316</v>
      </c>
      <c r="K77" s="11" t="s">
        <v>316</v>
      </c>
      <c r="L77" s="68" t="s">
        <v>316</v>
      </c>
      <c r="M77" s="11" t="s">
        <v>316</v>
      </c>
      <c r="N77" s="11" t="s">
        <v>316</v>
      </c>
      <c r="O77" s="11" t="s">
        <v>316</v>
      </c>
      <c r="P77" s="11" t="s">
        <v>316</v>
      </c>
      <c r="Q77" s="11" t="s">
        <v>316</v>
      </c>
      <c r="R77" s="11" t="s">
        <v>316</v>
      </c>
    </row>
    <row r="78" spans="1:18" ht="65.25" customHeight="1" x14ac:dyDescent="0.25">
      <c r="A78" s="16" t="s">
        <v>49</v>
      </c>
      <c r="B78" s="15" t="s">
        <v>50</v>
      </c>
      <c r="C78" s="11">
        <v>0.63</v>
      </c>
      <c r="D78" s="11">
        <v>0.63</v>
      </c>
      <c r="E78" s="11">
        <v>0.63</v>
      </c>
      <c r="F78" s="11">
        <v>0.63</v>
      </c>
      <c r="G78" s="11">
        <v>0.63</v>
      </c>
      <c r="H78" s="11">
        <v>0.63</v>
      </c>
      <c r="I78" s="11">
        <v>0.63</v>
      </c>
      <c r="J78" s="11">
        <v>0.63</v>
      </c>
      <c r="K78" s="11">
        <v>0.63</v>
      </c>
      <c r="L78" s="68">
        <v>0.63</v>
      </c>
      <c r="M78" s="11">
        <v>0.63</v>
      </c>
      <c r="N78" s="11">
        <v>0.63</v>
      </c>
      <c r="O78" s="11">
        <v>0.63</v>
      </c>
      <c r="P78" s="11">
        <v>0.63</v>
      </c>
      <c r="Q78" s="11">
        <v>0.63</v>
      </c>
      <c r="R78" s="11">
        <v>0.63</v>
      </c>
    </row>
    <row r="79" spans="1:18" ht="38.25" x14ac:dyDescent="0.25">
      <c r="A79" s="16" t="s">
        <v>83</v>
      </c>
      <c r="B79" s="15" t="s">
        <v>12</v>
      </c>
      <c r="C79" s="11">
        <v>0.63</v>
      </c>
      <c r="D79" s="11">
        <v>0.63</v>
      </c>
      <c r="E79" s="11">
        <v>0.63</v>
      </c>
      <c r="F79" s="11">
        <v>0.63</v>
      </c>
      <c r="G79" s="11">
        <v>0.63</v>
      </c>
      <c r="H79" s="11">
        <v>0.63</v>
      </c>
      <c r="I79" s="11">
        <v>0.63</v>
      </c>
      <c r="J79" s="11">
        <v>0.63</v>
      </c>
      <c r="K79" s="11">
        <v>0.63</v>
      </c>
      <c r="L79" s="68">
        <v>0.63</v>
      </c>
      <c r="M79" s="11">
        <v>0.63</v>
      </c>
      <c r="N79" s="11">
        <v>0.63</v>
      </c>
      <c r="O79" s="11">
        <v>0.63</v>
      </c>
      <c r="P79" s="11">
        <v>0.63</v>
      </c>
      <c r="Q79" s="11">
        <v>0.63</v>
      </c>
      <c r="R79" s="11">
        <v>0.63</v>
      </c>
    </row>
    <row r="80" spans="1:18" ht="73.5" customHeight="1" x14ac:dyDescent="0.25">
      <c r="A80" s="16" t="s">
        <v>84</v>
      </c>
      <c r="B80" s="15" t="s">
        <v>51</v>
      </c>
      <c r="C80" s="11" t="s">
        <v>316</v>
      </c>
      <c r="D80" s="11" t="s">
        <v>316</v>
      </c>
      <c r="E80" s="11" t="s">
        <v>316</v>
      </c>
      <c r="F80" s="11" t="s">
        <v>316</v>
      </c>
      <c r="G80" s="11" t="s">
        <v>316</v>
      </c>
      <c r="H80" s="11" t="s">
        <v>316</v>
      </c>
      <c r="I80" s="11" t="s">
        <v>316</v>
      </c>
      <c r="J80" s="11" t="s">
        <v>316</v>
      </c>
      <c r="K80" s="11" t="s">
        <v>316</v>
      </c>
      <c r="L80" s="68" t="s">
        <v>316</v>
      </c>
      <c r="M80" s="11" t="s">
        <v>316</v>
      </c>
      <c r="N80" s="11" t="s">
        <v>316</v>
      </c>
      <c r="O80" s="11" t="s">
        <v>316</v>
      </c>
      <c r="P80" s="11" t="s">
        <v>316</v>
      </c>
      <c r="Q80" s="11" t="s">
        <v>316</v>
      </c>
      <c r="R80" s="11" t="s">
        <v>316</v>
      </c>
    </row>
    <row r="81" spans="1:18" s="1" customFormat="1" ht="60.75" customHeight="1" x14ac:dyDescent="0.25">
      <c r="A81" s="19" t="s">
        <v>52</v>
      </c>
      <c r="B81" s="18" t="s">
        <v>53</v>
      </c>
      <c r="C81" s="13">
        <v>1</v>
      </c>
      <c r="D81" s="13" t="s">
        <v>316</v>
      </c>
      <c r="E81" s="13" t="s">
        <v>316</v>
      </c>
      <c r="F81" s="13" t="s">
        <v>316</v>
      </c>
      <c r="G81" s="13" t="s">
        <v>316</v>
      </c>
      <c r="H81" s="13" t="s">
        <v>316</v>
      </c>
      <c r="I81" s="13">
        <v>1</v>
      </c>
      <c r="J81" s="13">
        <v>1</v>
      </c>
      <c r="K81" s="13" t="s">
        <v>316</v>
      </c>
      <c r="L81" s="64" t="s">
        <v>316</v>
      </c>
      <c r="M81" s="13" t="s">
        <v>316</v>
      </c>
      <c r="N81" s="13" t="s">
        <v>316</v>
      </c>
      <c r="O81" s="13" t="s">
        <v>316</v>
      </c>
      <c r="P81" s="13" t="s">
        <v>316</v>
      </c>
      <c r="Q81" s="13" t="s">
        <v>316</v>
      </c>
      <c r="R81" s="13" t="s">
        <v>316</v>
      </c>
    </row>
    <row r="82" spans="1:18" ht="69" customHeight="1" x14ac:dyDescent="0.25">
      <c r="A82" s="16" t="s">
        <v>54</v>
      </c>
      <c r="B82" s="15" t="s">
        <v>109</v>
      </c>
      <c r="C82" s="11">
        <v>1</v>
      </c>
      <c r="D82" s="11" t="s">
        <v>316</v>
      </c>
      <c r="E82" s="11" t="s">
        <v>316</v>
      </c>
      <c r="F82" s="11" t="s">
        <v>316</v>
      </c>
      <c r="G82" s="11" t="s">
        <v>316</v>
      </c>
      <c r="H82" s="11" t="s">
        <v>316</v>
      </c>
      <c r="I82" s="11" t="s">
        <v>316</v>
      </c>
      <c r="J82" s="11" t="s">
        <v>316</v>
      </c>
      <c r="K82" s="11" t="s">
        <v>316</v>
      </c>
      <c r="L82" s="68" t="s">
        <v>316</v>
      </c>
      <c r="M82" s="11" t="s">
        <v>316</v>
      </c>
      <c r="N82" s="11" t="s">
        <v>316</v>
      </c>
      <c r="O82" s="11" t="s">
        <v>316</v>
      </c>
      <c r="P82" s="11" t="s">
        <v>316</v>
      </c>
      <c r="Q82" s="11" t="s">
        <v>316</v>
      </c>
      <c r="R82" s="11" t="s">
        <v>316</v>
      </c>
    </row>
    <row r="83" spans="1:18" ht="59.25" customHeight="1" x14ac:dyDescent="0.25">
      <c r="A83" s="16" t="s">
        <v>85</v>
      </c>
      <c r="B83" s="15" t="s">
        <v>55</v>
      </c>
      <c r="C83" s="11">
        <v>1</v>
      </c>
      <c r="D83" s="11" t="s">
        <v>316</v>
      </c>
      <c r="E83" s="11" t="s">
        <v>316</v>
      </c>
      <c r="F83" s="11" t="s">
        <v>316</v>
      </c>
      <c r="G83" s="11" t="s">
        <v>316</v>
      </c>
      <c r="H83" s="11" t="s">
        <v>316</v>
      </c>
      <c r="I83" s="11" t="s">
        <v>316</v>
      </c>
      <c r="J83" s="11" t="s">
        <v>316</v>
      </c>
      <c r="K83" s="11" t="s">
        <v>316</v>
      </c>
      <c r="L83" s="68" t="s">
        <v>316</v>
      </c>
      <c r="M83" s="11" t="s">
        <v>316</v>
      </c>
      <c r="N83" s="11" t="s">
        <v>316</v>
      </c>
      <c r="O83" s="11" t="s">
        <v>316</v>
      </c>
      <c r="P83" s="11" t="s">
        <v>316</v>
      </c>
      <c r="Q83" s="11" t="s">
        <v>316</v>
      </c>
      <c r="R83" s="11" t="s">
        <v>316</v>
      </c>
    </row>
    <row r="84" spans="1:18" ht="84.75" customHeight="1" x14ac:dyDescent="0.25">
      <c r="A84" s="16" t="s">
        <v>113</v>
      </c>
      <c r="B84" s="15" t="s">
        <v>112</v>
      </c>
      <c r="C84" s="11"/>
      <c r="D84" s="11" t="s">
        <v>316</v>
      </c>
      <c r="E84" s="11" t="s">
        <v>316</v>
      </c>
      <c r="F84" s="11" t="s">
        <v>316</v>
      </c>
      <c r="G84" s="11" t="s">
        <v>316</v>
      </c>
      <c r="H84" s="11" t="s">
        <v>316</v>
      </c>
      <c r="I84" s="11">
        <v>0.5</v>
      </c>
      <c r="J84" s="11">
        <v>1</v>
      </c>
      <c r="K84" s="11" t="s">
        <v>316</v>
      </c>
      <c r="L84" s="68" t="s">
        <v>316</v>
      </c>
      <c r="M84" s="11" t="s">
        <v>316</v>
      </c>
      <c r="N84" s="11" t="s">
        <v>316</v>
      </c>
      <c r="O84" s="11" t="s">
        <v>316</v>
      </c>
      <c r="P84" s="11" t="s">
        <v>316</v>
      </c>
      <c r="Q84" s="11" t="s">
        <v>316</v>
      </c>
      <c r="R84" s="11" t="s">
        <v>316</v>
      </c>
    </row>
    <row r="85" spans="1:18" ht="25.5" x14ac:dyDescent="0.25">
      <c r="A85" s="16" t="s">
        <v>114</v>
      </c>
      <c r="B85" s="15" t="s">
        <v>110</v>
      </c>
      <c r="C85" s="11" t="s">
        <v>316</v>
      </c>
      <c r="D85" s="11" t="s">
        <v>316</v>
      </c>
      <c r="E85" s="11" t="s">
        <v>316</v>
      </c>
      <c r="F85" s="11" t="s">
        <v>316</v>
      </c>
      <c r="G85" s="11" t="s">
        <v>316</v>
      </c>
      <c r="H85" s="11" t="s">
        <v>316</v>
      </c>
      <c r="I85" s="11">
        <v>0.5</v>
      </c>
      <c r="J85" s="12">
        <v>0.5</v>
      </c>
      <c r="K85" s="11" t="s">
        <v>316</v>
      </c>
      <c r="L85" s="68" t="s">
        <v>316</v>
      </c>
      <c r="M85" s="11" t="s">
        <v>316</v>
      </c>
      <c r="N85" s="11" t="s">
        <v>316</v>
      </c>
      <c r="O85" s="11" t="s">
        <v>316</v>
      </c>
      <c r="P85" s="11" t="s">
        <v>316</v>
      </c>
      <c r="Q85" s="11" t="s">
        <v>316</v>
      </c>
      <c r="R85" s="11" t="s">
        <v>316</v>
      </c>
    </row>
    <row r="86" spans="1:18" ht="52.5" customHeight="1" x14ac:dyDescent="0.25">
      <c r="A86" s="16" t="s">
        <v>115</v>
      </c>
      <c r="B86" s="15" t="s">
        <v>111</v>
      </c>
      <c r="C86" s="11" t="s">
        <v>316</v>
      </c>
      <c r="D86" s="11" t="s">
        <v>316</v>
      </c>
      <c r="E86" s="11" t="s">
        <v>316</v>
      </c>
      <c r="F86" s="11" t="s">
        <v>316</v>
      </c>
      <c r="G86" s="11" t="s">
        <v>316</v>
      </c>
      <c r="H86" s="11" t="s">
        <v>316</v>
      </c>
      <c r="I86" s="11" t="s">
        <v>316</v>
      </c>
      <c r="J86" s="12" t="s">
        <v>316</v>
      </c>
      <c r="K86" s="11" t="s">
        <v>316</v>
      </c>
      <c r="L86" s="68" t="s">
        <v>316</v>
      </c>
      <c r="M86" s="11" t="s">
        <v>316</v>
      </c>
      <c r="N86" s="11" t="s">
        <v>316</v>
      </c>
      <c r="O86" s="11" t="s">
        <v>316</v>
      </c>
      <c r="P86" s="11" t="s">
        <v>316</v>
      </c>
      <c r="Q86" s="11" t="s">
        <v>316</v>
      </c>
      <c r="R86" s="11" t="s">
        <v>316</v>
      </c>
    </row>
    <row r="87" spans="1:18" ht="61.5" customHeight="1" x14ac:dyDescent="0.25">
      <c r="A87" s="16" t="s">
        <v>253</v>
      </c>
      <c r="B87" s="15" t="s">
        <v>254</v>
      </c>
      <c r="C87" s="11" t="s">
        <v>316</v>
      </c>
      <c r="D87" s="11" t="s">
        <v>316</v>
      </c>
      <c r="E87" s="11" t="s">
        <v>316</v>
      </c>
      <c r="F87" s="11" t="s">
        <v>316</v>
      </c>
      <c r="G87" s="11" t="s">
        <v>316</v>
      </c>
      <c r="H87" s="11" t="s">
        <v>316</v>
      </c>
      <c r="I87" s="11" t="s">
        <v>316</v>
      </c>
      <c r="J87" s="12">
        <v>0.5</v>
      </c>
      <c r="K87" s="11" t="s">
        <v>316</v>
      </c>
      <c r="L87" s="68" t="s">
        <v>316</v>
      </c>
      <c r="M87" s="11" t="s">
        <v>316</v>
      </c>
      <c r="N87" s="11" t="s">
        <v>316</v>
      </c>
      <c r="O87" s="11" t="s">
        <v>316</v>
      </c>
      <c r="P87" s="11" t="s">
        <v>316</v>
      </c>
      <c r="Q87" s="11" t="s">
        <v>316</v>
      </c>
      <c r="R87" s="11" t="s">
        <v>316</v>
      </c>
    </row>
    <row r="88" spans="1:18" ht="61.5" customHeight="1" x14ac:dyDescent="0.25">
      <c r="A88" s="16" t="s">
        <v>233</v>
      </c>
      <c r="B88" s="15" t="s">
        <v>247</v>
      </c>
      <c r="C88" s="11" t="s">
        <v>316</v>
      </c>
      <c r="D88" s="11" t="s">
        <v>316</v>
      </c>
      <c r="E88" s="11" t="s">
        <v>316</v>
      </c>
      <c r="F88" s="11" t="s">
        <v>316</v>
      </c>
      <c r="G88" s="11" t="s">
        <v>316</v>
      </c>
      <c r="H88" s="11" t="s">
        <v>316</v>
      </c>
      <c r="I88" s="11">
        <v>0.5</v>
      </c>
      <c r="J88" s="11" t="s">
        <v>316</v>
      </c>
      <c r="K88" s="11" t="s">
        <v>316</v>
      </c>
      <c r="L88" s="68" t="s">
        <v>316</v>
      </c>
      <c r="M88" s="11" t="s">
        <v>316</v>
      </c>
      <c r="N88" s="11" t="s">
        <v>316</v>
      </c>
      <c r="O88" s="11" t="s">
        <v>316</v>
      </c>
      <c r="P88" s="11" t="s">
        <v>316</v>
      </c>
      <c r="Q88" s="11" t="s">
        <v>316</v>
      </c>
      <c r="R88" s="11" t="s">
        <v>316</v>
      </c>
    </row>
    <row r="89" spans="1:18" ht="49.5" customHeight="1" x14ac:dyDescent="0.25">
      <c r="A89" s="16" t="s">
        <v>245</v>
      </c>
      <c r="B89" s="15" t="s">
        <v>133</v>
      </c>
      <c r="C89" s="11" t="s">
        <v>316</v>
      </c>
      <c r="D89" s="11" t="s">
        <v>316</v>
      </c>
      <c r="E89" s="11" t="s">
        <v>316</v>
      </c>
      <c r="F89" s="11" t="s">
        <v>316</v>
      </c>
      <c r="G89" s="11" t="s">
        <v>316</v>
      </c>
      <c r="H89" s="11" t="s">
        <v>316</v>
      </c>
      <c r="I89" s="11">
        <v>0.5</v>
      </c>
      <c r="J89" s="11" t="s">
        <v>316</v>
      </c>
      <c r="K89" s="11" t="s">
        <v>316</v>
      </c>
      <c r="L89" s="68" t="s">
        <v>316</v>
      </c>
      <c r="M89" s="11" t="s">
        <v>316</v>
      </c>
      <c r="N89" s="11" t="s">
        <v>316</v>
      </c>
      <c r="O89" s="11" t="s">
        <v>316</v>
      </c>
      <c r="P89" s="11" t="s">
        <v>316</v>
      </c>
      <c r="Q89" s="11" t="s">
        <v>316</v>
      </c>
      <c r="R89" s="11" t="s">
        <v>316</v>
      </c>
    </row>
  </sheetData>
  <mergeCells count="25">
    <mergeCell ref="A7:A8"/>
    <mergeCell ref="B7:B8"/>
    <mergeCell ref="C67:C68"/>
    <mergeCell ref="D67:D68"/>
    <mergeCell ref="E67:E68"/>
    <mergeCell ref="F67:F68"/>
    <mergeCell ref="G67:G68"/>
    <mergeCell ref="C7:R7"/>
    <mergeCell ref="N67:N68"/>
    <mergeCell ref="O67:O68"/>
    <mergeCell ref="P67:P68"/>
    <mergeCell ref="Q67:Q68"/>
    <mergeCell ref="R67:R68"/>
    <mergeCell ref="J67:J68"/>
    <mergeCell ref="K67:K68"/>
    <mergeCell ref="L67:L68"/>
    <mergeCell ref="M67:M68"/>
    <mergeCell ref="I23:I25"/>
    <mergeCell ref="H67:H68"/>
    <mergeCell ref="I67:I68"/>
    <mergeCell ref="A1:R1"/>
    <mergeCell ref="A2:R2"/>
    <mergeCell ref="A3:R3"/>
    <mergeCell ref="A4:R4"/>
    <mergeCell ref="A5:R5"/>
  </mergeCells>
  <phoneticPr fontId="24" type="noConversion"/>
  <pageMargins left="0" right="0" top="0" bottom="0" header="0.31496062992125984" footer="0"/>
  <pageSetup paperSize="9" scale="87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приложение 1 </vt:lpstr>
      <vt:lpstr>приложение 3</vt:lpstr>
      <vt:lpstr>приложение 4</vt:lpstr>
      <vt:lpstr>приложение 6</vt:lpstr>
    </vt:vector>
  </TitlesOfParts>
  <Company>kultura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ОтделДокОбеспечения</cp:lastModifiedBy>
  <cp:lastPrinted>2024-07-25T07:52:07Z</cp:lastPrinted>
  <dcterms:created xsi:type="dcterms:W3CDTF">2018-08-24T05:51:45Z</dcterms:created>
  <dcterms:modified xsi:type="dcterms:W3CDTF">2024-07-26T07:15:50Z</dcterms:modified>
</cp:coreProperties>
</file>